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<sst xmlns="http://schemas.openxmlformats.org/spreadsheetml/2006/main" count="969" uniqueCount="253">
  <si>
    <t>Dz.</t>
  </si>
  <si>
    <t>R.</t>
  </si>
  <si>
    <t>P.</t>
  </si>
  <si>
    <t>W Y S Z C Z E G Ó L N I E N I E</t>
  </si>
  <si>
    <t>.010</t>
  </si>
  <si>
    <t>ROLNICTWO I ŁOWIECTWO</t>
  </si>
  <si>
    <t>.01005</t>
  </si>
  <si>
    <t>Prace geodezyjno - urządzeniowe na potrzeby  rolnictwa</t>
  </si>
  <si>
    <t>Zakup pozostałych usług</t>
  </si>
  <si>
    <t>.020</t>
  </si>
  <si>
    <t>LEŚNICTWO</t>
  </si>
  <si>
    <t>.02001</t>
  </si>
  <si>
    <t>Gospodarka leśna</t>
  </si>
  <si>
    <t>Zakup materiałów i wyposażenia</t>
  </si>
  <si>
    <t>.02002</t>
  </si>
  <si>
    <t xml:space="preserve">Nadzór nad  gospodarką leśną 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</si>
  <si>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</si>
  <si>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</si>
  <si>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</si>
  <si>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</si>
  <si>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</si>
  <si>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</si>
  <si>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</si>
  <si>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</si>
  <si>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</si>
  <si>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</si>
  <si>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</si>
  <si>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</si>
  <si>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</si>
  <si>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</si>
  <si>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</si>
  <si>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 xml:space="preserve">Zakup usług remontowych </t>
  </si>
  <si>
    <t>Gospodarka gruntami i nieruchomościami- skarb państwa</t>
  </si>
  <si>
    <t xml:space="preserve">Gospodarka gruntami i nieruchomościami- Powiat Toruński </t>
  </si>
  <si>
    <t>DZIAŁALNOŚĆ USŁUGOWA</t>
  </si>
  <si>
    <t>Zakup usług pozostałych</t>
  </si>
  <si>
    <t>w tym :</t>
  </si>
  <si>
    <t>Gospodarka gruntami i nieruchomościami- Skarb Państwa</t>
  </si>
  <si>
    <t>Nadzór budowlany</t>
  </si>
  <si>
    <t>Rady powiatów</t>
  </si>
  <si>
    <t>Różne wydatki na rzecz osób fizycznych</t>
  </si>
  <si>
    <t>Starostwa powiatowe</t>
  </si>
  <si>
    <t>Stypendia różne</t>
  </si>
  <si>
    <t>Komisje poborowe</t>
  </si>
  <si>
    <t xml:space="preserve">Zakup usług zdrowotnych </t>
  </si>
  <si>
    <t>Pozostała działalność</t>
  </si>
  <si>
    <t>OBSŁUGA DŁUGU PUBLICZNEGO</t>
  </si>
  <si>
    <t>RÓŻNE ROZLICZENIA</t>
  </si>
  <si>
    <t>Rezerwy ogólne i celowe</t>
  </si>
  <si>
    <t>Rezerwy</t>
  </si>
  <si>
    <t>rezerwa ogólna</t>
  </si>
  <si>
    <t>w tym:</t>
  </si>
  <si>
    <t>*</t>
  </si>
  <si>
    <t>OCHRONA ZDROWIA</t>
  </si>
  <si>
    <t>Składki na ubezpieczenia zdrowotne</t>
  </si>
  <si>
    <t>RAZEM   WYDATKI BUDŻETOWE</t>
  </si>
  <si>
    <t>Prace geodezyjne i kartograficzne (nieinwest.)</t>
  </si>
  <si>
    <t xml:space="preserve">Wpłaty  gmin i powiatów na rzecz innych jednostek samorz.teryt. oraz związków gmin i związków powiatów na dofinansowanie zadań bieżących </t>
  </si>
  <si>
    <t>Obsługa papierów wartościowych , kredytów i pożyczek jednostek samorządu terytorialnego</t>
  </si>
  <si>
    <t>Odsetki i dyskonto od krajowych skarbowych papierów wartościowych oraz pożyczek i kredytów</t>
  </si>
  <si>
    <t>BEZPIECZEŃSTWO PUBLICZNE I OCHRONA PRZECIWPOŻAROWA</t>
  </si>
  <si>
    <t xml:space="preserve">Różne  wydatki na rzecz osób fizycznych </t>
  </si>
  <si>
    <t xml:space="preserve">Pozostała działalność </t>
  </si>
  <si>
    <t xml:space="preserve">Urzędy Wojewódzkie </t>
  </si>
  <si>
    <t xml:space="preserve">Zakup materiałów i wyposażenia </t>
  </si>
  <si>
    <t xml:space="preserve">Zakup  usług  pozostałych </t>
  </si>
  <si>
    <t xml:space="preserve">Składki na ubezpiecz. zdrowotne oraz świadczenia dla osób nieobjętych obowiązkiem ubezpieczenia  zdrowotnego </t>
  </si>
  <si>
    <t>w  tym :</t>
  </si>
  <si>
    <t>POMOC SPOŁECZNA</t>
  </si>
  <si>
    <t xml:space="preserve">Placówki Opiekuńczo-Wychowawcze </t>
  </si>
  <si>
    <t>Świadczenia społeczne</t>
  </si>
  <si>
    <t>Zakup środków żywności</t>
  </si>
  <si>
    <t>Zakup leków i materiałów medycznych</t>
  </si>
  <si>
    <t>Zakup pomocy naukowych, dydaktycznych i książek</t>
  </si>
  <si>
    <t>Zakup pomocy naukowych , dydaktycznych , książek</t>
  </si>
  <si>
    <t>Domy pomocy społecznej</t>
  </si>
  <si>
    <t>Zakup usług zdrowotnych</t>
  </si>
  <si>
    <t>Opłaty na rzecz budżetów jednostek samorządu terytorialnego</t>
  </si>
  <si>
    <t>Jednostki specjalistycznego poradnictwa, mieszkania chronione i ośrodki interwencji kryzysowej</t>
  </si>
  <si>
    <t>Rodziny zastępcze</t>
  </si>
  <si>
    <t>POZOSTAŁE ZADANIA W ZAKRESIE POLITYKI SPOŁECZNEJ</t>
  </si>
  <si>
    <t>OŚWIATA I WYCHOWANIE</t>
  </si>
  <si>
    <t>Szkoła podstawowa  specjalna</t>
  </si>
  <si>
    <t>Nagrody i wydatki osobowe nie zaliczone do wynagr.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</si>
  <si>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</si>
  <si>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</si>
  <si>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</si>
  <si>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</si>
  <si>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>w tym: FZ</t>
  </si>
  <si>
    <t xml:space="preserve">Podatek od nieruchomości </t>
  </si>
  <si>
    <t>Szkoły  zawodowe</t>
  </si>
  <si>
    <t>Dotacje celowe przekazane gminie na zadania bieżące realizowane na podstawie porozumień (umów) miedzy jednostkami samorządu terytorialnego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</si>
  <si>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</si>
  <si>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</si>
  <si>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</si>
  <si>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</si>
  <si>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</si>
  <si>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 xml:space="preserve">w tym: </t>
  </si>
  <si>
    <t>* Pozostała działalność-Starostwo Powiatowe</t>
  </si>
  <si>
    <t>* Księgowość w Chełmży</t>
  </si>
  <si>
    <t>EDUKACYJNA OPIEKA WYCHOWAWCZA</t>
  </si>
  <si>
    <t>Świetlice szkolne</t>
  </si>
  <si>
    <t>Dotacje celowe przekazane gminie na zadania bieżące realizowane na podstawie  porozumień (umów) p.jednostkami samorządu terytorialnego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</si>
  <si>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</si>
  <si>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</si>
  <si>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</si>
  <si>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</si>
  <si>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</si>
  <si>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</si>
  <si>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</si>
  <si>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Dotacja  celowa  z  budżetu  na  finansowanie  lub  dofinansowanie  zadań  zleconych  do  realizacji  pozostałym  jednostkom  nie    zaliczanym  do  sektora  finansów  publicznych </t>
  </si>
  <si>
    <t xml:space="preserve">Zakup usług pozostałych </t>
  </si>
  <si>
    <t xml:space="preserve">Komendy  Wojewódzkie  Policji </t>
  </si>
  <si>
    <t>w  tym  :</t>
  </si>
  <si>
    <t>Opłaty na rzecz budżetów jednostek samorz.teryt.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</si>
  <si>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</si>
  <si>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</si>
  <si>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 xml:space="preserve">Pomoc  materialna  dla  studentów </t>
  </si>
  <si>
    <t xml:space="preserve">Stypendia  i  zasiłki  dla  studentów </t>
  </si>
  <si>
    <t xml:space="preserve">Opracowania  geodezyjne i kartograficzne </t>
  </si>
  <si>
    <t xml:space="preserve">Dokształcanie  i  doskonalenie  nauczycieli </t>
  </si>
  <si>
    <t xml:space="preserve">Poradnie psychologiczno -pedagogiczne, w  tym  poradnie  specjalistyczne </t>
  </si>
  <si>
    <t>Wydatki osobowe nie zaliczane do wynagr.</t>
  </si>
  <si>
    <t xml:space="preserve">Stypendia  dla  uczniów </t>
  </si>
  <si>
    <t xml:space="preserve">Dotacje celowe przekazane gminie   na zadania bieżące realizowane na podstawie porozumień  (umów )  między jednostkami samorządu terytorialnego </t>
  </si>
  <si>
    <t>Powiatowe centra pomocy rodzinie</t>
  </si>
  <si>
    <t xml:space="preserve">Wydatki na  zakupy   inwestycyjne  jednostek  budżetowych </t>
  </si>
  <si>
    <t>Wydatki osobowe niezaliczone do wynagrodzeń</t>
  </si>
  <si>
    <t xml:space="preserve">Wydatki  inwestycyjne  jednostek  budżetowych </t>
  </si>
  <si>
    <t>Dotacje celowe przekazane gminie  na zadania  bieżące realizowane na podstawie porozumień (umów) między  jednostkami samorządu terytorialnego</t>
  </si>
  <si>
    <t xml:space="preserve">Wydatki  na  zakupy inwestycyjne  jednostek  budżetowych </t>
  </si>
  <si>
    <t xml:space="preserve">Administracja  publiczna </t>
  </si>
  <si>
    <t xml:space="preserve">Zakup  usług  przez  jednostki  samorządu  terytorialnego  od  innych  jednostek  samorządu  terytorialnego </t>
  </si>
  <si>
    <t xml:space="preserve">Wynagrodzenia  bezosobowe </t>
  </si>
  <si>
    <t>Wynagrodzenia bezosobowe</t>
  </si>
  <si>
    <t>Wynagrodzenie  bezosobowe</t>
  </si>
  <si>
    <t>Zakup   usług  pozostałych</t>
  </si>
  <si>
    <t>Wynagrodzenia  bezosobowe</t>
  </si>
  <si>
    <t xml:space="preserve">Programy  polityki   zdrowotnej </t>
  </si>
  <si>
    <t xml:space="preserve">Zakup  usług zdrowotnych </t>
  </si>
  <si>
    <t xml:space="preserve">Stypendia  oraz  inne formy pomocy dla uczniów </t>
  </si>
  <si>
    <t>w  tym:</t>
  </si>
  <si>
    <t xml:space="preserve">Wpłaty  na  PFRON </t>
  </si>
  <si>
    <t xml:space="preserve">Promocja jednostek  samorządu  terytorialnego </t>
  </si>
  <si>
    <t xml:space="preserve">Zakup  usług  dostępu  do  sieci  Internet </t>
  </si>
  <si>
    <t xml:space="preserve">Pozostała  działalność </t>
  </si>
  <si>
    <t xml:space="preserve">Ośrodki  wsparcia </t>
  </si>
  <si>
    <t xml:space="preserve">Wydatki    inwestycyjne  jednostek  budżetowych </t>
  </si>
  <si>
    <t>Usługi zdrowotne</t>
  </si>
  <si>
    <t>Szpitale ogólne</t>
  </si>
  <si>
    <t>Wydatki na zakup i objęcie akcji oraz wniesienie wkładów do spółek prawa handlowego</t>
  </si>
  <si>
    <t>Wydatki inwestycyjne jedn.budżet.</t>
  </si>
  <si>
    <t>Wydatki inwestycyjne jednostek budżetowych</t>
  </si>
  <si>
    <t xml:space="preserve">*Placówka Opiekuńczo - Wychowawcza w Głuchowie </t>
  </si>
  <si>
    <t xml:space="preserve">*PUP  w  Chełmży </t>
  </si>
  <si>
    <t xml:space="preserve">*Starostwo  Powiatowe w  Toruniu </t>
  </si>
  <si>
    <t xml:space="preserve">*Starostwo  Powiatowe  -  stypendia  z  EFS  </t>
  </si>
  <si>
    <t>*Z.SZ.CKU Gronowo-stypendia  z EFS</t>
  </si>
  <si>
    <t>*Z.SZ Chełmża-stypendia  z  EFS</t>
  </si>
  <si>
    <t xml:space="preserve">*Państwowa Szkoła Muzyczna I Stopnia w Chełmży </t>
  </si>
  <si>
    <t xml:space="preserve">*Zespół Szkół  w Chełmży </t>
  </si>
  <si>
    <t xml:space="preserve">Realizacja POW  w  Głuchowie </t>
  </si>
  <si>
    <t>*DPS WIELKA NIESZAWKA</t>
  </si>
  <si>
    <t>*DPS DOBRZEJEWICE</t>
  </si>
  <si>
    <t>*DPS BROWINA</t>
  </si>
  <si>
    <t>*DPS PIGŻA</t>
  </si>
  <si>
    <t xml:space="preserve">*PCPR  w Toruniu </t>
  </si>
  <si>
    <t xml:space="preserve">Realizacja -Szkoła Muzyczna I Stopnia w Chełmży </t>
  </si>
  <si>
    <t>*Starostwo Powiatowe w Toruniu</t>
  </si>
  <si>
    <t xml:space="preserve">*Z.Sz. w Chełmży </t>
  </si>
  <si>
    <t>*Starostwo  Powiatowe  w  Toruniu -Liceum Wieczorowe niepubliczne</t>
  </si>
  <si>
    <t>Realizacja Z.Sz.S. w Chełmży</t>
  </si>
  <si>
    <t xml:space="preserve"> *PZD   w  Toruniu</t>
  </si>
  <si>
    <t>*Z.Sz.CKU  w Gronowie</t>
  </si>
  <si>
    <t xml:space="preserve">Realizacja PCPR w Toruniu 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</si>
  <si>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</si>
  <si>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</si>
  <si>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</si>
  <si>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</si>
  <si>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 xml:space="preserve">Realizacja -Z.Sz.S w Chełmży </t>
  </si>
  <si>
    <t>*Z.Sz. W  Chełmży</t>
  </si>
  <si>
    <t>*Z.Sz.CKU w  Gronowie</t>
  </si>
  <si>
    <t>*Poradnia Psychologiczno - Pedagogiczna w Chełmży</t>
  </si>
  <si>
    <t xml:space="preserve">*Starostwo Powiatowe   w Toruniu -stypendia  pozostałe </t>
  </si>
  <si>
    <t xml:space="preserve">Realizacja Z.Sz.S w Chełmży </t>
  </si>
  <si>
    <t xml:space="preserve">Realizacja -ŚDS w  Osieku  -  DPS  Dobrzejewice </t>
  </si>
  <si>
    <t xml:space="preserve">Realizacja  PUP  w  Toruniu </t>
  </si>
  <si>
    <t xml:space="preserve">Świadczenia  społeczne </t>
  </si>
  <si>
    <t xml:space="preserve">Zakup usług  pozostałych </t>
  </si>
  <si>
    <t>Opłaty za korzystanie   ze  środowiska</t>
  </si>
  <si>
    <t xml:space="preserve">Dotacja  celowa  z  budżetu  na  finansowanie  lub  dofinansowanie  zadań  zleconych  do  realizacji  stowarzyszeniom </t>
  </si>
  <si>
    <t xml:space="preserve">*Z.SZ Chełmża-stypendia  Marszałka </t>
  </si>
  <si>
    <t xml:space="preserve">realizacja  PINB  w  Toruniu </t>
  </si>
  <si>
    <t xml:space="preserve">Z.Sz.  w  Chełmży </t>
  </si>
  <si>
    <t>w  tym realizacja :</t>
  </si>
  <si>
    <t xml:space="preserve">Z.Sz.S  w  Chełmży </t>
  </si>
  <si>
    <t xml:space="preserve">Z.Sz. CKU  w  Gronowie  </t>
  </si>
  <si>
    <t xml:space="preserve">Starostwo Powiatowe  w  Toruniu </t>
  </si>
  <si>
    <t xml:space="preserve">Dotacja  celowa  z  budżetu  na  finansowanie  lub  dofinansowanie  zadań  zleconych  do  realizacji   fundacjom  </t>
  </si>
  <si>
    <t>Filharmonie , orkiestry , chóry i kapele</t>
  </si>
  <si>
    <t xml:space="preserve">Wpłaty   PFRON </t>
  </si>
  <si>
    <t>Wydatki na  zakupy inwestycyjne jedn.budżet.</t>
  </si>
  <si>
    <t xml:space="preserve">Wydatki na  zakupy  inwestycyjne  jednostek  budżetowych </t>
  </si>
  <si>
    <t xml:space="preserve">STAROSTWO  POWIATOWE </t>
  </si>
  <si>
    <t xml:space="preserve">Szkoła  Muzyczna  w  Chełmży </t>
  </si>
  <si>
    <t xml:space="preserve">    </t>
  </si>
  <si>
    <t>Kary  i  odszkodowania wypłacone na rzecz osób fizycznych</t>
  </si>
  <si>
    <t xml:space="preserve">Koszty postępowania sądowego i prokuratorskiego </t>
  </si>
  <si>
    <t xml:space="preserve">Z.Sz.  W  Chełmży </t>
  </si>
  <si>
    <t xml:space="preserve">Z.Sz.S  W  Chełmży </t>
  </si>
  <si>
    <t xml:space="preserve">Kolonie o  obozy  oraz  inne  formy  wypoczynku  dzieci  i  młodzieży  szkolnej, a  także  szkolenia  młodzieży </t>
  </si>
  <si>
    <t xml:space="preserve">realizacja :Szkoła  Muzyczna  I  stopnia  w  Chełmży </t>
  </si>
  <si>
    <t xml:space="preserve">Szkoła   Muzyczna  w  Chełmży </t>
  </si>
  <si>
    <t xml:space="preserve">*Z.SZ.CKU Gronowo-stypendia z  programu  rządowego  </t>
  </si>
  <si>
    <t xml:space="preserve">*Z.SZ Chełmża-stypendia  z  programu  rządowego  </t>
  </si>
  <si>
    <t>Zespoły do spraw orzekania o niepełnosprawności</t>
  </si>
  <si>
    <t xml:space="preserve">zakup  usług  pozostałych </t>
  </si>
  <si>
    <t xml:space="preserve">Opłata   na  rzecz  budżetów  j.s.t. </t>
  </si>
  <si>
    <t xml:space="preserve">Pomoc   dla  repatriantów </t>
  </si>
  <si>
    <t xml:space="preserve">Podróże  służbowe </t>
  </si>
  <si>
    <t xml:space="preserve">Zakup  usług remontowych </t>
  </si>
  <si>
    <t xml:space="preserve">Realizacja -ŚDS  -  DPS  Browina  </t>
  </si>
  <si>
    <t xml:space="preserve">Wynagrodzenie  osobowe </t>
  </si>
  <si>
    <t xml:space="preserve">Nagrody  o  charakterze  szczególnym ,  nie  zaliczane do  wynagrodzeń </t>
  </si>
  <si>
    <t xml:space="preserve">zakup  usług  zdrowotnych </t>
  </si>
  <si>
    <t xml:space="preserve">Załącznik  nr  2  do  uchwały   Rady   Powiatu  Toruńskiego </t>
  </si>
  <si>
    <t>PCPR</t>
  </si>
  <si>
    <t xml:space="preserve">Starostwo  Powiatowe   w  Toruniu </t>
  </si>
  <si>
    <t>nagroda Starosty</t>
  </si>
  <si>
    <t>nagrody Starosty</t>
  </si>
  <si>
    <t>z.Sz. CKU w Gronowie</t>
  </si>
  <si>
    <t>nagrody Starosty -PPP w Chełmży</t>
  </si>
  <si>
    <t>URZĘDY NACZELNYCH ORGANÓW WŁADZY PAŃSTWOWEJ,KONTROLI I OCHRONY PRAWA ORAZ   SĄDOWN ICTWA</t>
  </si>
  <si>
    <t xml:space="preserve">Zakup  usług  zdrowotnych  </t>
  </si>
  <si>
    <t xml:space="preserve">Pozostałe  odsetki </t>
  </si>
  <si>
    <t xml:space="preserve">POW  Głuchowo </t>
  </si>
  <si>
    <t xml:space="preserve">PCPR w Toruniu </t>
  </si>
  <si>
    <t xml:space="preserve">Podróże służbowe zagraniczne </t>
  </si>
  <si>
    <t xml:space="preserve">Szkolnictwo  wyższe </t>
  </si>
  <si>
    <t>Wydatki na  zakupy  inwestycyjne jednostek budżetowych</t>
  </si>
  <si>
    <t>Wynagrodzenia   bezosobowe</t>
  </si>
  <si>
    <t xml:space="preserve">Podróże  służbowe krajowe </t>
  </si>
  <si>
    <t xml:space="preserve">WYKONANIE  WYDATKÓW   BUDŻETOWYCH  </t>
  </si>
  <si>
    <t>WEDŁUG   STANU   NA   DZIEŃ   31.12.2006   R.</t>
  </si>
  <si>
    <t xml:space="preserve">w  sprawie sprawozdania   z  wykonania  budżetu    Powiatu  Toruńskiego  za  rok   2006 .  </t>
  </si>
  <si>
    <t xml:space="preserve">WYDATKI  BUDŻETOWE PLANOWANE </t>
  </si>
  <si>
    <t xml:space="preserve">WYDATKI  BUDŻETOWE   WYKONANE   NA   DZIEŃ   31.12.2006   </t>
  </si>
  <si>
    <t xml:space="preserve">%   WYKONANIA </t>
  </si>
  <si>
    <t xml:space="preserve">Koszty  postępowania  sądowego  i  prokuratorskiego </t>
  </si>
  <si>
    <t xml:space="preserve">Starostwo Powiatowe </t>
  </si>
  <si>
    <t xml:space="preserve">*Z.SZ.CKU Gronowo-stypendia  Marszałka </t>
  </si>
  <si>
    <t xml:space="preserve">Powiatowe  Urzędy  Pracy </t>
  </si>
  <si>
    <t xml:space="preserve">*PPP  w  Chełmży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</si>
</sst>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</numFmts>
  <fonts count="14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u val="single"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u val="single"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 shrinkToFit="1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left" vertical="center" wrapText="1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shrinkToFit="1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wrapText="1" shrinkToFit="1"/>
    </xf>
    <xf numFmtId="3" fontId="1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vertical="center" wrapText="1" shrinkToFit="1"/>
    </xf>
    <xf numFmtId="3" fontId="4" fillId="0" borderId="1" xfId="0" applyNumberFormat="1" applyFont="1" applyBorder="1" applyAlignment="1">
      <alignment vertical="center" shrinkToFit="1"/>
    </xf>
    <xf numFmtId="3" fontId="11" fillId="0" borderId="1" xfId="0" applyNumberFormat="1" applyFont="1" applyBorder="1" applyAlignment="1">
      <alignment vertical="center" shrinkToFit="1"/>
    </xf>
    <xf numFmtId="1" fontId="1" fillId="0" borderId="1" xfId="0" applyNumberFormat="1" applyFont="1" applyBorder="1" applyAlignment="1">
      <alignment vertical="center" wrapText="1" shrinkToFit="1"/>
    </xf>
    <xf numFmtId="3" fontId="0" fillId="0" borderId="1" xfId="0" applyNumberFormat="1" applyFont="1" applyBorder="1" applyAlignment="1">
      <alignment vertical="center" shrinkToFit="1"/>
    </xf>
    <xf numFmtId="3" fontId="10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171" fontId="1" fillId="0" borderId="1" xfId="0" applyNumberFormat="1" applyFont="1" applyBorder="1" applyAlignment="1">
      <alignment vertical="center" shrinkToFit="1"/>
    </xf>
    <xf numFmtId="3" fontId="1" fillId="0" borderId="2" xfId="0" applyNumberFormat="1" applyFont="1" applyFill="1" applyBorder="1" applyAlignment="1">
      <alignment vertical="center" shrinkToFit="1"/>
    </xf>
    <xf numFmtId="3" fontId="10" fillId="0" borderId="1" xfId="0" applyNumberFormat="1" applyFont="1" applyBorder="1" applyAlignment="1">
      <alignment/>
    </xf>
    <xf numFmtId="1" fontId="12" fillId="2" borderId="3" xfId="0" applyNumberFormat="1" applyFont="1" applyFill="1" applyBorder="1" applyAlignment="1">
      <alignment horizontal="left" vertical="center"/>
    </xf>
    <xf numFmtId="3" fontId="1" fillId="2" borderId="4" xfId="0" applyNumberFormat="1" applyFont="1" applyFill="1" applyBorder="1" applyAlignment="1">
      <alignment vertical="center" shrinkToFit="1"/>
    </xf>
    <xf numFmtId="3" fontId="1" fillId="2" borderId="5" xfId="0" applyNumberFormat="1" applyFont="1" applyFill="1" applyBorder="1" applyAlignment="1">
      <alignment vertical="center" shrinkToFit="1"/>
    </xf>
    <xf numFmtId="1" fontId="12" fillId="2" borderId="6" xfId="0" applyNumberFormat="1" applyFont="1" applyFill="1" applyBorder="1" applyAlignment="1">
      <alignment horizontal="left" vertical="center"/>
    </xf>
    <xf numFmtId="3" fontId="1" fillId="2" borderId="7" xfId="0" applyNumberFormat="1" applyFont="1" applyFill="1" applyBorder="1" applyAlignment="1">
      <alignment vertical="center" shrinkToFit="1"/>
    </xf>
    <xf numFmtId="3" fontId="1" fillId="2" borderId="8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 wrapText="1" shrinkToFi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3" fillId="0" borderId="11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952"/>
  <sheetViews>
    <sheetView tabSelected="1" showOutlineSymbols="0" workbookViewId="0" topLeftCell="A334">
      <selection activeCell="F338" sqref="F338"/>
    </sheetView>
  </sheetViews>
  <sheetFormatPr defaultColWidth="9.00390625" defaultRowHeight="12.75" outlineLevelRow="2" outlineLevelCol="1"/>
  <cols>
    <col min="1" max="1" width="4.625" style="9" bestFit="1" customWidth="1"/>
    <col min="2" max="3" width="7.75390625" style="9" bestFit="1" customWidth="1"/>
    <col min="4" max="4" width="34.625" style="18" customWidth="1"/>
    <col min="5" max="5" width="11.00390625" style="22" customWidth="1" outlineLevel="1"/>
    <col min="6" max="6" width="12.625" style="22" customWidth="1" outlineLevel="1"/>
    <col min="7" max="7" width="10.125" style="22" customWidth="1" outlineLevel="1"/>
    <col min="8" max="16384" width="9.125" style="11" customWidth="1"/>
  </cols>
  <sheetData>
    <row r="1" spans="1:4" ht="12.75">
      <c r="A1" s="4"/>
      <c r="B1" s="20" t="s">
        <v>225</v>
      </c>
      <c r="C1" s="4"/>
      <c r="D1" s="15"/>
    </row>
    <row r="2" spans="1:4" ht="12.75">
      <c r="A2" s="4"/>
      <c r="B2" s="20" t="s">
        <v>244</v>
      </c>
      <c r="C2" s="4"/>
      <c r="D2" s="15"/>
    </row>
    <row r="3" spans="1:4" ht="12.75">
      <c r="A3" s="4"/>
      <c r="B3" s="20"/>
      <c r="C3" s="4"/>
      <c r="D3" s="15"/>
    </row>
    <row r="4" spans="1:7" ht="15.75">
      <c r="A4" s="16"/>
      <c r="B4" s="5"/>
      <c r="C4" s="6"/>
      <c r="D4" s="94" t="s">
        <v>242</v>
      </c>
      <c r="E4" s="95"/>
      <c r="F4" s="96"/>
      <c r="G4" s="23"/>
    </row>
    <row r="5" spans="1:7" ht="15.75">
      <c r="A5" s="16"/>
      <c r="B5" s="5"/>
      <c r="C5" s="6"/>
      <c r="D5" s="97" t="s">
        <v>243</v>
      </c>
      <c r="E5" s="98"/>
      <c r="F5" s="99"/>
      <c r="G5" s="23"/>
    </row>
    <row r="6" spans="1:7" ht="12.75">
      <c r="A6" s="7"/>
      <c r="B6" s="5"/>
      <c r="C6" s="6"/>
      <c r="D6" s="17"/>
      <c r="E6" s="23"/>
      <c r="F6" s="23"/>
      <c r="G6" s="23"/>
    </row>
    <row r="7" spans="1:7" s="12" customFormat="1" ht="56.25">
      <c r="A7" s="100" t="s">
        <v>0</v>
      </c>
      <c r="B7" s="101" t="s">
        <v>1</v>
      </c>
      <c r="C7" s="102" t="s">
        <v>2</v>
      </c>
      <c r="D7" s="103" t="s">
        <v>3</v>
      </c>
      <c r="E7" s="104" t="s">
        <v>245</v>
      </c>
      <c r="F7" s="104" t="s">
        <v>246</v>
      </c>
      <c r="G7" s="105" t="s">
        <v>247</v>
      </c>
    </row>
    <row r="8" spans="1:7" s="13" customFormat="1" ht="12.75">
      <c r="A8" s="28" t="s">
        <v>4</v>
      </c>
      <c r="B8" s="28"/>
      <c r="C8" s="29"/>
      <c r="D8" s="30" t="s">
        <v>5</v>
      </c>
      <c r="E8" s="31">
        <f>E9</f>
        <v>40225</v>
      </c>
      <c r="F8" s="31">
        <f>F9</f>
        <v>40225</v>
      </c>
      <c r="G8" s="91">
        <f>F8/E8</f>
        <v>1</v>
      </c>
    </row>
    <row r="9" spans="1:7" s="12" customFormat="1" ht="25.5">
      <c r="A9" s="32"/>
      <c r="B9" s="35" t="s">
        <v>6</v>
      </c>
      <c r="C9" s="33"/>
      <c r="D9" s="36" t="s">
        <v>7</v>
      </c>
      <c r="E9" s="37">
        <f>SUM(E10:E10)</f>
        <v>40225</v>
      </c>
      <c r="F9" s="37">
        <f>SUM(F10:F10)</f>
        <v>40225</v>
      </c>
      <c r="G9" s="91">
        <f aca="true" t="shared" si="0" ref="G9:G40">F9/E9</f>
        <v>1</v>
      </c>
    </row>
    <row r="10" spans="1:7" ht="12.75" outlineLevel="1">
      <c r="A10" s="32"/>
      <c r="B10" s="32"/>
      <c r="C10" s="33">
        <v>4300</v>
      </c>
      <c r="D10" s="38" t="s">
        <v>65</v>
      </c>
      <c r="E10" s="34">
        <v>40225</v>
      </c>
      <c r="F10" s="34">
        <v>40225</v>
      </c>
      <c r="G10" s="91">
        <f t="shared" si="0"/>
        <v>1</v>
      </c>
    </row>
    <row r="11" spans="1:7" s="13" customFormat="1" ht="12.75">
      <c r="A11" s="28" t="s">
        <v>9</v>
      </c>
      <c r="B11" s="28"/>
      <c r="C11" s="29"/>
      <c r="D11" s="30" t="s">
        <v>10</v>
      </c>
      <c r="E11" s="31">
        <f>E14+E12</f>
        <v>291491</v>
      </c>
      <c r="F11" s="31">
        <f>F14+F12</f>
        <v>291491.31</v>
      </c>
      <c r="G11" s="91">
        <f t="shared" si="0"/>
        <v>1.0000010634976724</v>
      </c>
    </row>
    <row r="12" spans="1:7" s="12" customFormat="1" ht="12.75" outlineLevel="1">
      <c r="A12" s="35"/>
      <c r="B12" s="35" t="s">
        <v>11</v>
      </c>
      <c r="C12" s="39"/>
      <c r="D12" s="36" t="s">
        <v>12</v>
      </c>
      <c r="E12" s="40">
        <f>SUM(E13:E13)</f>
        <v>252083</v>
      </c>
      <c r="F12" s="40">
        <f>SUM(F13:F13)</f>
        <v>252083.31</v>
      </c>
      <c r="G12" s="91">
        <f t="shared" si="0"/>
        <v>1.0000012297536922</v>
      </c>
    </row>
    <row r="13" spans="1:7" s="14" customFormat="1" ht="25.5" outlineLevel="2">
      <c r="A13" s="42"/>
      <c r="B13" s="42"/>
      <c r="C13" s="43">
        <v>3030</v>
      </c>
      <c r="D13" s="44" t="s">
        <v>61</v>
      </c>
      <c r="E13" s="45">
        <v>252083</v>
      </c>
      <c r="F13" s="45">
        <v>252083.31</v>
      </c>
      <c r="G13" s="91">
        <f t="shared" si="0"/>
        <v>1.0000012297536922</v>
      </c>
    </row>
    <row r="14" spans="1:7" s="12" customFormat="1" ht="12.75" outlineLevel="1">
      <c r="A14" s="35"/>
      <c r="B14" s="35" t="s">
        <v>14</v>
      </c>
      <c r="C14" s="39"/>
      <c r="D14" s="46" t="s">
        <v>15</v>
      </c>
      <c r="E14" s="40">
        <f>SUM(E15:E15)</f>
        <v>39408</v>
      </c>
      <c r="F14" s="40">
        <f>SUM(F15:F15)</f>
        <v>39408</v>
      </c>
      <c r="G14" s="91">
        <f t="shared" si="0"/>
        <v>1</v>
      </c>
    </row>
    <row r="15" spans="1:7" ht="76.5" outlineLevel="1">
      <c r="A15" s="32"/>
      <c r="B15" s="32"/>
      <c r="C15" s="33">
        <v>2830</v>
      </c>
      <c r="D15" s="38" t="s">
        <v>110</v>
      </c>
      <c r="E15" s="41">
        <v>39408</v>
      </c>
      <c r="F15" s="41">
        <v>39408</v>
      </c>
      <c r="G15" s="91">
        <f t="shared" si="0"/>
        <v>1</v>
      </c>
    </row>
    <row r="16" spans="1:7" s="13" customFormat="1" ht="12.75">
      <c r="A16" s="28">
        <v>600</v>
      </c>
      <c r="B16" s="28"/>
      <c r="C16" s="29"/>
      <c r="D16" s="47" t="s">
        <v>16</v>
      </c>
      <c r="E16" s="31">
        <f>E17</f>
        <v>6650988</v>
      </c>
      <c r="F16" s="31">
        <f>F17</f>
        <v>6650362.409999999</v>
      </c>
      <c r="G16" s="91">
        <f t="shared" si="0"/>
        <v>0.9999059402903748</v>
      </c>
    </row>
    <row r="17" spans="1:7" ht="12.75">
      <c r="A17" s="35"/>
      <c r="B17" s="35">
        <v>60014</v>
      </c>
      <c r="C17" s="39"/>
      <c r="D17" s="46" t="s">
        <v>17</v>
      </c>
      <c r="E17" s="41">
        <f>SUM(E18:E37)</f>
        <v>6650988</v>
      </c>
      <c r="F17" s="41">
        <f>SUM(F18:F37)</f>
        <v>6650362.409999999</v>
      </c>
      <c r="G17" s="91">
        <f t="shared" si="0"/>
        <v>0.9999059402903748</v>
      </c>
    </row>
    <row r="18" spans="1:7" ht="25.5" outlineLevel="1">
      <c r="A18" s="28"/>
      <c r="B18" s="28"/>
      <c r="C18" s="33">
        <v>3020</v>
      </c>
      <c r="D18" s="38" t="s">
        <v>122</v>
      </c>
      <c r="E18" s="41">
        <v>14895</v>
      </c>
      <c r="F18" s="41">
        <v>14894.34</v>
      </c>
      <c r="G18" s="91">
        <f t="shared" si="0"/>
        <v>0.9999556898288017</v>
      </c>
    </row>
    <row r="19" spans="1:7" ht="12.75" outlineLevel="1">
      <c r="A19" s="28"/>
      <c r="B19" s="28"/>
      <c r="C19" s="49">
        <v>4010</v>
      </c>
      <c r="D19" s="38" t="s">
        <v>19</v>
      </c>
      <c r="E19" s="41">
        <v>462720</v>
      </c>
      <c r="F19" s="41">
        <v>462715.02</v>
      </c>
      <c r="G19" s="91">
        <f t="shared" si="0"/>
        <v>0.9999892375518673</v>
      </c>
    </row>
    <row r="20" spans="1:7" ht="12.75" outlineLevel="1">
      <c r="A20" s="28"/>
      <c r="B20" s="28"/>
      <c r="C20" s="33">
        <v>4040</v>
      </c>
      <c r="D20" s="38" t="s">
        <v>20</v>
      </c>
      <c r="E20" s="41">
        <v>31443</v>
      </c>
      <c r="F20" s="41">
        <v>31442.77</v>
      </c>
      <c r="G20" s="91">
        <f t="shared" si="0"/>
        <v>0.9999926851763509</v>
      </c>
    </row>
    <row r="21" spans="1:7" ht="12.75" outlineLevel="1">
      <c r="A21" s="28"/>
      <c r="B21" s="28"/>
      <c r="C21" s="33">
        <v>4110</v>
      </c>
      <c r="D21" s="38" t="s">
        <v>21</v>
      </c>
      <c r="E21" s="41">
        <v>88300</v>
      </c>
      <c r="F21" s="41">
        <v>88300</v>
      </c>
      <c r="G21" s="91">
        <f t="shared" si="0"/>
        <v>1</v>
      </c>
    </row>
    <row r="22" spans="1:8" ht="12.75" outlineLevel="1">
      <c r="A22" s="28"/>
      <c r="B22" s="28"/>
      <c r="C22" s="33">
        <v>4120</v>
      </c>
      <c r="D22" s="38" t="s">
        <v>22</v>
      </c>
      <c r="E22" s="41">
        <v>12624</v>
      </c>
      <c r="F22" s="41">
        <v>12623.24</v>
      </c>
      <c r="G22" s="91">
        <f t="shared" si="0"/>
        <v>0.9999397972116603</v>
      </c>
      <c r="H22" s="23"/>
    </row>
    <row r="23" spans="1:7" ht="12.75" outlineLevel="1">
      <c r="A23" s="28"/>
      <c r="B23" s="28"/>
      <c r="C23" s="33">
        <v>4170</v>
      </c>
      <c r="D23" s="38" t="s">
        <v>135</v>
      </c>
      <c r="E23" s="41">
        <v>3688</v>
      </c>
      <c r="F23" s="41">
        <v>3687.18</v>
      </c>
      <c r="G23" s="91">
        <f t="shared" si="0"/>
        <v>0.9997776572668112</v>
      </c>
    </row>
    <row r="24" spans="1:7" ht="12.75" outlineLevel="1">
      <c r="A24" s="28"/>
      <c r="B24" s="28"/>
      <c r="C24" s="33">
        <v>4210</v>
      </c>
      <c r="D24" s="38" t="s">
        <v>13</v>
      </c>
      <c r="E24" s="41">
        <v>124853</v>
      </c>
      <c r="F24" s="41">
        <v>124851.59</v>
      </c>
      <c r="G24" s="91">
        <f t="shared" si="0"/>
        <v>0.9999887067191017</v>
      </c>
    </row>
    <row r="25" spans="1:7" ht="12.75" outlineLevel="1">
      <c r="A25" s="28"/>
      <c r="B25" s="28"/>
      <c r="C25" s="33">
        <v>4260</v>
      </c>
      <c r="D25" s="38" t="s">
        <v>23</v>
      </c>
      <c r="E25" s="41">
        <v>17312</v>
      </c>
      <c r="F25" s="41">
        <v>17311.26</v>
      </c>
      <c r="G25" s="91">
        <f t="shared" si="0"/>
        <v>0.9999572550831792</v>
      </c>
    </row>
    <row r="26" spans="1:7" ht="12.75" outlineLevel="1">
      <c r="A26" s="28"/>
      <c r="B26" s="28"/>
      <c r="C26" s="33">
        <v>4270</v>
      </c>
      <c r="D26" s="38" t="s">
        <v>24</v>
      </c>
      <c r="E26" s="41">
        <v>797857</v>
      </c>
      <c r="F26" s="41">
        <v>797856.24</v>
      </c>
      <c r="G26" s="91">
        <f t="shared" si="0"/>
        <v>0.9999990474483522</v>
      </c>
    </row>
    <row r="27" spans="1:7" ht="12.75" outlineLevel="1">
      <c r="A27" s="28"/>
      <c r="B27" s="28"/>
      <c r="C27" s="33">
        <v>4280</v>
      </c>
      <c r="D27" s="38" t="s">
        <v>233</v>
      </c>
      <c r="E27" s="41">
        <v>597</v>
      </c>
      <c r="F27" s="41">
        <v>597</v>
      </c>
      <c r="G27" s="91">
        <f t="shared" si="0"/>
        <v>1</v>
      </c>
    </row>
    <row r="28" spans="1:7" ht="12.75" outlineLevel="1">
      <c r="A28" s="28"/>
      <c r="B28" s="28"/>
      <c r="C28" s="33">
        <v>4300</v>
      </c>
      <c r="D28" s="38" t="s">
        <v>65</v>
      </c>
      <c r="E28" s="41">
        <v>1659881</v>
      </c>
      <c r="F28" s="41">
        <v>1659880.9</v>
      </c>
      <c r="G28" s="91">
        <f t="shared" si="0"/>
        <v>0.9999999397547173</v>
      </c>
    </row>
    <row r="29" spans="1:7" ht="25.5" outlineLevel="1">
      <c r="A29" s="28"/>
      <c r="B29" s="28"/>
      <c r="C29" s="33">
        <v>4350</v>
      </c>
      <c r="D29" s="38" t="s">
        <v>144</v>
      </c>
      <c r="E29" s="41">
        <v>872</v>
      </c>
      <c r="F29" s="41">
        <v>872.3</v>
      </c>
      <c r="G29" s="91">
        <f t="shared" si="0"/>
        <v>1.0003440366972476</v>
      </c>
    </row>
    <row r="30" spans="1:7" ht="12.75" outlineLevel="1">
      <c r="A30" s="28"/>
      <c r="B30" s="28"/>
      <c r="C30" s="33">
        <v>4410</v>
      </c>
      <c r="D30" s="38" t="s">
        <v>25</v>
      </c>
      <c r="E30" s="41">
        <v>2670</v>
      </c>
      <c r="F30" s="41">
        <v>2669.46</v>
      </c>
      <c r="G30" s="91">
        <f t="shared" si="0"/>
        <v>0.9997977528089887</v>
      </c>
    </row>
    <row r="31" spans="1:7" ht="12.75" outlineLevel="1">
      <c r="A31" s="28"/>
      <c r="B31" s="28"/>
      <c r="C31" s="33">
        <v>4430</v>
      </c>
      <c r="D31" s="38" t="s">
        <v>26</v>
      </c>
      <c r="E31" s="41">
        <v>6738</v>
      </c>
      <c r="F31" s="41">
        <v>6738</v>
      </c>
      <c r="G31" s="91">
        <f t="shared" si="0"/>
        <v>1</v>
      </c>
    </row>
    <row r="32" spans="1:7" ht="25.5" outlineLevel="1">
      <c r="A32" s="28"/>
      <c r="B32" s="28"/>
      <c r="C32" s="33">
        <v>4440</v>
      </c>
      <c r="D32" s="38" t="s">
        <v>27</v>
      </c>
      <c r="E32" s="41">
        <v>17222</v>
      </c>
      <c r="F32" s="41">
        <v>17221.11</v>
      </c>
      <c r="G32" s="91">
        <f t="shared" si="0"/>
        <v>0.9999483219138312</v>
      </c>
    </row>
    <row r="33" spans="1:7" ht="12.75" outlineLevel="1">
      <c r="A33" s="28"/>
      <c r="B33" s="28"/>
      <c r="C33" s="33">
        <v>4480</v>
      </c>
      <c r="D33" s="38" t="s">
        <v>28</v>
      </c>
      <c r="E33" s="41">
        <v>6138</v>
      </c>
      <c r="F33" s="41">
        <v>6137.9</v>
      </c>
      <c r="G33" s="91">
        <f t="shared" si="0"/>
        <v>0.9999837080482241</v>
      </c>
    </row>
    <row r="34" spans="1:7" ht="37.5" customHeight="1" outlineLevel="1">
      <c r="A34" s="28"/>
      <c r="B34" s="28"/>
      <c r="C34" s="49">
        <v>6050</v>
      </c>
      <c r="D34" s="50" t="s">
        <v>128</v>
      </c>
      <c r="E34" s="41">
        <v>1428847</v>
      </c>
      <c r="F34" s="41">
        <v>1428639.07</v>
      </c>
      <c r="G34" s="91">
        <f t="shared" si="0"/>
        <v>0.999854477071373</v>
      </c>
    </row>
    <row r="35" spans="1:7" ht="25.5" outlineLevel="1">
      <c r="A35" s="28"/>
      <c r="B35" s="28"/>
      <c r="C35" s="49">
        <v>6058</v>
      </c>
      <c r="D35" s="50" t="s">
        <v>128</v>
      </c>
      <c r="E35" s="41">
        <v>1168998</v>
      </c>
      <c r="F35" s="41">
        <v>1168997.63</v>
      </c>
      <c r="G35" s="91">
        <f t="shared" si="0"/>
        <v>0.999999683489621</v>
      </c>
    </row>
    <row r="36" spans="1:7" ht="25.5" outlineLevel="1">
      <c r="A36" s="28"/>
      <c r="B36" s="28"/>
      <c r="C36" s="49">
        <v>6059</v>
      </c>
      <c r="D36" s="50" t="s">
        <v>128</v>
      </c>
      <c r="E36" s="41">
        <v>779333</v>
      </c>
      <c r="F36" s="41">
        <v>779331.8</v>
      </c>
      <c r="G36" s="91">
        <f t="shared" si="0"/>
        <v>0.9999984602217538</v>
      </c>
    </row>
    <row r="37" spans="1:7" ht="25.5" outlineLevel="1">
      <c r="A37" s="28"/>
      <c r="B37" s="28"/>
      <c r="C37" s="49">
        <v>6060</v>
      </c>
      <c r="D37" s="50" t="s">
        <v>130</v>
      </c>
      <c r="E37" s="41">
        <v>26000</v>
      </c>
      <c r="F37" s="41">
        <v>25595.6</v>
      </c>
      <c r="G37" s="91">
        <f t="shared" si="0"/>
        <v>0.9844461538461537</v>
      </c>
    </row>
    <row r="38" spans="1:7" ht="12.75">
      <c r="A38" s="28" t="s">
        <v>205</v>
      </c>
      <c r="B38" s="28"/>
      <c r="C38" s="49"/>
      <c r="D38" s="51" t="s">
        <v>172</v>
      </c>
      <c r="E38" s="41"/>
      <c r="F38" s="41"/>
      <c r="G38" s="91"/>
    </row>
    <row r="39" spans="1:7" ht="12.75">
      <c r="A39" s="32"/>
      <c r="B39" s="32"/>
      <c r="C39" s="33"/>
      <c r="D39" s="38" t="s">
        <v>17</v>
      </c>
      <c r="E39" s="41">
        <f>SUM(E40:E59)</f>
        <v>6650988</v>
      </c>
      <c r="F39" s="41">
        <f>SUM(F40:F59)</f>
        <v>6650362.409999999</v>
      </c>
      <c r="G39" s="91">
        <f t="shared" si="0"/>
        <v>0.9999059402903748</v>
      </c>
    </row>
    <row r="40" spans="1:7" ht="25.5" outlineLevel="1">
      <c r="A40" s="28"/>
      <c r="B40" s="28"/>
      <c r="C40" s="33">
        <v>3020</v>
      </c>
      <c r="D40" s="38" t="s">
        <v>122</v>
      </c>
      <c r="E40" s="41">
        <v>14895</v>
      </c>
      <c r="F40" s="41">
        <v>14894.34</v>
      </c>
      <c r="G40" s="91">
        <f t="shared" si="0"/>
        <v>0.9999556898288017</v>
      </c>
    </row>
    <row r="41" spans="1:7" ht="12.75" outlineLevel="1">
      <c r="A41" s="28"/>
      <c r="B41" s="28"/>
      <c r="C41" s="49">
        <v>4010</v>
      </c>
      <c r="D41" s="38" t="s">
        <v>19</v>
      </c>
      <c r="E41" s="41">
        <v>462720</v>
      </c>
      <c r="F41" s="41">
        <v>462715.02</v>
      </c>
      <c r="G41" s="91">
        <f aca="true" t="shared" si="1" ref="G41:G73">F41/E41</f>
        <v>0.9999892375518673</v>
      </c>
    </row>
    <row r="42" spans="1:7" ht="12.75" outlineLevel="1">
      <c r="A42" s="28"/>
      <c r="B42" s="28"/>
      <c r="C42" s="33">
        <v>4040</v>
      </c>
      <c r="D42" s="38" t="s">
        <v>20</v>
      </c>
      <c r="E42" s="41">
        <v>31443</v>
      </c>
      <c r="F42" s="41">
        <v>31442.77</v>
      </c>
      <c r="G42" s="91">
        <f t="shared" si="1"/>
        <v>0.9999926851763509</v>
      </c>
    </row>
    <row r="43" spans="1:7" ht="12.75" outlineLevel="1">
      <c r="A43" s="28"/>
      <c r="B43" s="28"/>
      <c r="C43" s="33">
        <v>4110</v>
      </c>
      <c r="D43" s="38" t="s">
        <v>21</v>
      </c>
      <c r="E43" s="41">
        <v>88300</v>
      </c>
      <c r="F43" s="41">
        <v>88300</v>
      </c>
      <c r="G43" s="91">
        <f t="shared" si="1"/>
        <v>1</v>
      </c>
    </row>
    <row r="44" spans="1:7" ht="28.5" customHeight="1" outlineLevel="1">
      <c r="A44" s="28"/>
      <c r="B44" s="28"/>
      <c r="C44" s="33">
        <v>4120</v>
      </c>
      <c r="D44" s="38" t="s">
        <v>22</v>
      </c>
      <c r="E44" s="41">
        <v>12624</v>
      </c>
      <c r="F44" s="41">
        <v>12623.24</v>
      </c>
      <c r="G44" s="91">
        <f t="shared" si="1"/>
        <v>0.9999397972116603</v>
      </c>
    </row>
    <row r="45" spans="1:7" ht="12.75" outlineLevel="1">
      <c r="A45" s="28"/>
      <c r="B45" s="28"/>
      <c r="C45" s="33">
        <v>4170</v>
      </c>
      <c r="D45" s="38" t="s">
        <v>135</v>
      </c>
      <c r="E45" s="41">
        <v>3688</v>
      </c>
      <c r="F45" s="41">
        <v>3687.18</v>
      </c>
      <c r="G45" s="91">
        <f t="shared" si="1"/>
        <v>0.9997776572668112</v>
      </c>
    </row>
    <row r="46" spans="1:7" ht="12.75" outlineLevel="1">
      <c r="A46" s="28"/>
      <c r="B46" s="28"/>
      <c r="C46" s="33">
        <v>4210</v>
      </c>
      <c r="D46" s="38" t="s">
        <v>13</v>
      </c>
      <c r="E46" s="41">
        <v>124853</v>
      </c>
      <c r="F46" s="41">
        <v>124851.59</v>
      </c>
      <c r="G46" s="91">
        <f t="shared" si="1"/>
        <v>0.9999887067191017</v>
      </c>
    </row>
    <row r="47" spans="1:7" ht="12.75" outlineLevel="1">
      <c r="A47" s="28"/>
      <c r="B47" s="28"/>
      <c r="C47" s="33">
        <v>4260</v>
      </c>
      <c r="D47" s="38" t="s">
        <v>23</v>
      </c>
      <c r="E47" s="41">
        <v>17312</v>
      </c>
      <c r="F47" s="41">
        <v>17311.26</v>
      </c>
      <c r="G47" s="91">
        <f t="shared" si="1"/>
        <v>0.9999572550831792</v>
      </c>
    </row>
    <row r="48" spans="1:7" ht="12.75" outlineLevel="1">
      <c r="A48" s="28"/>
      <c r="B48" s="28"/>
      <c r="C48" s="33">
        <v>4270</v>
      </c>
      <c r="D48" s="38" t="s">
        <v>24</v>
      </c>
      <c r="E48" s="41">
        <v>797857</v>
      </c>
      <c r="F48" s="41">
        <v>797856.24</v>
      </c>
      <c r="G48" s="91">
        <f t="shared" si="1"/>
        <v>0.9999990474483522</v>
      </c>
    </row>
    <row r="49" spans="1:7" ht="12.75" outlineLevel="1">
      <c r="A49" s="28"/>
      <c r="B49" s="28"/>
      <c r="C49" s="33">
        <v>4280</v>
      </c>
      <c r="D49" s="38" t="s">
        <v>233</v>
      </c>
      <c r="E49" s="41">
        <v>597</v>
      </c>
      <c r="F49" s="41">
        <v>597</v>
      </c>
      <c r="G49" s="91">
        <f t="shared" si="1"/>
        <v>1</v>
      </c>
    </row>
    <row r="50" spans="1:7" ht="12.75" outlineLevel="1">
      <c r="A50" s="28"/>
      <c r="B50" s="28"/>
      <c r="C50" s="33">
        <v>4300</v>
      </c>
      <c r="D50" s="38" t="s">
        <v>65</v>
      </c>
      <c r="E50" s="41">
        <v>1659881</v>
      </c>
      <c r="F50" s="41">
        <v>1659880.9</v>
      </c>
      <c r="G50" s="91">
        <f t="shared" si="1"/>
        <v>0.9999999397547173</v>
      </c>
    </row>
    <row r="51" spans="1:7" ht="25.5" outlineLevel="1">
      <c r="A51" s="28"/>
      <c r="B51" s="28"/>
      <c r="C51" s="33">
        <v>4350</v>
      </c>
      <c r="D51" s="38" t="s">
        <v>144</v>
      </c>
      <c r="E51" s="41">
        <v>872</v>
      </c>
      <c r="F51" s="41">
        <v>872.3</v>
      </c>
      <c r="G51" s="91">
        <f t="shared" si="1"/>
        <v>1.0003440366972476</v>
      </c>
    </row>
    <row r="52" spans="1:7" ht="12.75" outlineLevel="1">
      <c r="A52" s="28"/>
      <c r="B52" s="28"/>
      <c r="C52" s="33">
        <v>4410</v>
      </c>
      <c r="D52" s="38" t="s">
        <v>25</v>
      </c>
      <c r="E52" s="41">
        <v>2670</v>
      </c>
      <c r="F52" s="41">
        <v>2669.46</v>
      </c>
      <c r="G52" s="91">
        <f t="shared" si="1"/>
        <v>0.9997977528089887</v>
      </c>
    </row>
    <row r="53" spans="1:7" ht="12.75" outlineLevel="1">
      <c r="A53" s="28"/>
      <c r="B53" s="28"/>
      <c r="C53" s="33">
        <v>4430</v>
      </c>
      <c r="D53" s="38" t="s">
        <v>26</v>
      </c>
      <c r="E53" s="41">
        <v>6738</v>
      </c>
      <c r="F53" s="41">
        <v>6738</v>
      </c>
      <c r="G53" s="91">
        <f t="shared" si="1"/>
        <v>1</v>
      </c>
    </row>
    <row r="54" spans="1:7" ht="25.5" outlineLevel="1">
      <c r="A54" s="28"/>
      <c r="B54" s="28"/>
      <c r="C54" s="33">
        <v>4440</v>
      </c>
      <c r="D54" s="38" t="s">
        <v>27</v>
      </c>
      <c r="E54" s="41">
        <v>17222</v>
      </c>
      <c r="F54" s="41">
        <v>17221.11</v>
      </c>
      <c r="G54" s="91">
        <f t="shared" si="1"/>
        <v>0.9999483219138312</v>
      </c>
    </row>
    <row r="55" spans="1:7" ht="12.75" outlineLevel="1">
      <c r="A55" s="28"/>
      <c r="B55" s="28"/>
      <c r="C55" s="33">
        <v>4480</v>
      </c>
      <c r="D55" s="38" t="s">
        <v>28</v>
      </c>
      <c r="E55" s="41">
        <v>6138</v>
      </c>
      <c r="F55" s="41">
        <v>6137.9</v>
      </c>
      <c r="G55" s="91">
        <f t="shared" si="1"/>
        <v>0.9999837080482241</v>
      </c>
    </row>
    <row r="56" spans="1:7" ht="25.5" outlineLevel="1">
      <c r="A56" s="28"/>
      <c r="B56" s="28"/>
      <c r="C56" s="49">
        <v>6050</v>
      </c>
      <c r="D56" s="50" t="s">
        <v>128</v>
      </c>
      <c r="E56" s="41">
        <v>1428847</v>
      </c>
      <c r="F56" s="41">
        <v>1428639.07</v>
      </c>
      <c r="G56" s="91">
        <f t="shared" si="1"/>
        <v>0.999854477071373</v>
      </c>
    </row>
    <row r="57" spans="1:7" ht="25.5" outlineLevel="1">
      <c r="A57" s="28"/>
      <c r="B57" s="28"/>
      <c r="C57" s="49">
        <v>6060</v>
      </c>
      <c r="D57" s="50" t="s">
        <v>126</v>
      </c>
      <c r="E57" s="41">
        <v>26000</v>
      </c>
      <c r="F57" s="41">
        <v>1168997.63</v>
      </c>
      <c r="G57" s="91">
        <f t="shared" si="1"/>
        <v>44.9614473076923</v>
      </c>
    </row>
    <row r="58" spans="1:7" ht="25.5" outlineLevel="1">
      <c r="A58" s="28"/>
      <c r="B58" s="28"/>
      <c r="C58" s="52">
        <v>6058</v>
      </c>
      <c r="D58" s="50" t="s">
        <v>128</v>
      </c>
      <c r="E58" s="41">
        <v>1168998</v>
      </c>
      <c r="F58" s="41">
        <v>779331.8</v>
      </c>
      <c r="G58" s="91">
        <f t="shared" si="1"/>
        <v>0.6666664955799754</v>
      </c>
    </row>
    <row r="59" spans="1:7" ht="25.5" outlineLevel="1">
      <c r="A59" s="28"/>
      <c r="B59" s="28"/>
      <c r="C59" s="52">
        <v>6059</v>
      </c>
      <c r="D59" s="50" t="s">
        <v>128</v>
      </c>
      <c r="E59" s="41">
        <v>779333</v>
      </c>
      <c r="F59" s="41">
        <v>25595.6</v>
      </c>
      <c r="G59" s="91">
        <f t="shared" si="1"/>
        <v>0.03284295673351443</v>
      </c>
    </row>
    <row r="60" spans="1:7" s="13" customFormat="1" ht="12.75">
      <c r="A60" s="28">
        <v>700</v>
      </c>
      <c r="B60" s="28"/>
      <c r="C60" s="29"/>
      <c r="D60" s="47" t="s">
        <v>29</v>
      </c>
      <c r="E60" s="31">
        <f>E61</f>
        <v>121758</v>
      </c>
      <c r="F60" s="31">
        <f>F61</f>
        <v>121132.16</v>
      </c>
      <c r="G60" s="91">
        <f t="shared" si="1"/>
        <v>0.9948599681335107</v>
      </c>
    </row>
    <row r="61" spans="1:7" s="12" customFormat="1" ht="25.5">
      <c r="A61" s="35"/>
      <c r="B61" s="35">
        <v>70005</v>
      </c>
      <c r="C61" s="39"/>
      <c r="D61" s="46" t="s">
        <v>30</v>
      </c>
      <c r="E61" s="40">
        <f>SUM(E62:E69)</f>
        <v>121758</v>
      </c>
      <c r="F61" s="40">
        <f>SUM(F62:F69)</f>
        <v>121132.16</v>
      </c>
      <c r="G61" s="91">
        <f t="shared" si="1"/>
        <v>0.9948599681335107</v>
      </c>
    </row>
    <row r="62" spans="1:7" s="27" customFormat="1" ht="12.75">
      <c r="A62" s="53"/>
      <c r="B62" s="53"/>
      <c r="C62" s="54">
        <v>4170</v>
      </c>
      <c r="D62" s="38" t="s">
        <v>135</v>
      </c>
      <c r="E62" s="41">
        <v>1500</v>
      </c>
      <c r="F62" s="41">
        <v>1500</v>
      </c>
      <c r="G62" s="91">
        <f t="shared" si="1"/>
        <v>1</v>
      </c>
    </row>
    <row r="63" spans="1:7" ht="12.75" outlineLevel="1">
      <c r="A63" s="28"/>
      <c r="B63" s="28"/>
      <c r="C63" s="33">
        <v>4260</v>
      </c>
      <c r="D63" s="38" t="s">
        <v>23</v>
      </c>
      <c r="E63" s="41">
        <v>7400</v>
      </c>
      <c r="F63" s="41">
        <v>7400.05</v>
      </c>
      <c r="G63" s="91">
        <f t="shared" si="1"/>
        <v>1.0000067567567568</v>
      </c>
    </row>
    <row r="64" spans="1:7" ht="12.75" outlineLevel="1">
      <c r="A64" s="32"/>
      <c r="B64" s="32"/>
      <c r="C64" s="33">
        <v>4270</v>
      </c>
      <c r="D64" s="38" t="s">
        <v>31</v>
      </c>
      <c r="E64" s="41">
        <v>4063</v>
      </c>
      <c r="F64" s="41">
        <v>4063.14</v>
      </c>
      <c r="G64" s="91">
        <f t="shared" si="1"/>
        <v>1.0000344572975632</v>
      </c>
    </row>
    <row r="65" spans="1:7" ht="12.75" outlineLevel="1">
      <c r="A65" s="32"/>
      <c r="B65" s="32"/>
      <c r="C65" s="33">
        <v>4300</v>
      </c>
      <c r="D65" s="38" t="s">
        <v>65</v>
      </c>
      <c r="E65" s="41">
        <v>61094</v>
      </c>
      <c r="F65" s="41">
        <v>60468.26</v>
      </c>
      <c r="G65" s="91">
        <f t="shared" si="1"/>
        <v>0.9897577503519167</v>
      </c>
    </row>
    <row r="66" spans="1:7" ht="12.75" outlineLevel="1">
      <c r="A66" s="32"/>
      <c r="B66" s="32"/>
      <c r="C66" s="33">
        <v>4480</v>
      </c>
      <c r="D66" s="38" t="s">
        <v>28</v>
      </c>
      <c r="E66" s="41">
        <v>1386</v>
      </c>
      <c r="F66" s="41">
        <v>1386</v>
      </c>
      <c r="G66" s="91">
        <f t="shared" si="1"/>
        <v>1</v>
      </c>
    </row>
    <row r="67" spans="1:7" ht="12.75" outlineLevel="1">
      <c r="A67" s="32"/>
      <c r="B67" s="32"/>
      <c r="C67" s="33">
        <v>4580</v>
      </c>
      <c r="D67" s="38" t="s">
        <v>234</v>
      </c>
      <c r="E67" s="41">
        <v>748</v>
      </c>
      <c r="F67" s="41">
        <v>747.87</v>
      </c>
      <c r="G67" s="91">
        <f t="shared" si="1"/>
        <v>0.9998262032085562</v>
      </c>
    </row>
    <row r="68" spans="1:7" ht="25.5" outlineLevel="1">
      <c r="A68" s="32"/>
      <c r="B68" s="32"/>
      <c r="C68" s="33">
        <v>4590</v>
      </c>
      <c r="D68" s="38" t="s">
        <v>206</v>
      </c>
      <c r="E68" s="41">
        <v>42197</v>
      </c>
      <c r="F68" s="41">
        <v>42197.02</v>
      </c>
      <c r="G68" s="91">
        <f t="shared" si="1"/>
        <v>1.0000004739673436</v>
      </c>
    </row>
    <row r="69" spans="1:7" ht="25.5" outlineLevel="1">
      <c r="A69" s="32"/>
      <c r="B69" s="32"/>
      <c r="C69" s="33">
        <v>4610</v>
      </c>
      <c r="D69" s="38" t="s">
        <v>207</v>
      </c>
      <c r="E69" s="41">
        <v>3370</v>
      </c>
      <c r="F69" s="41">
        <v>3369.82</v>
      </c>
      <c r="G69" s="91">
        <f t="shared" si="1"/>
        <v>0.9999465875370921</v>
      </c>
    </row>
    <row r="70" spans="1:7" ht="12.75">
      <c r="A70" s="32"/>
      <c r="B70" s="32"/>
      <c r="C70" s="33"/>
      <c r="D70" s="38" t="s">
        <v>36</v>
      </c>
      <c r="E70" s="41"/>
      <c r="F70" s="41"/>
      <c r="G70" s="91"/>
    </row>
    <row r="71" spans="1:7" ht="41.25" customHeight="1">
      <c r="A71" s="35"/>
      <c r="B71" s="35"/>
      <c r="C71" s="39" t="s">
        <v>52</v>
      </c>
      <c r="D71" s="46" t="s">
        <v>32</v>
      </c>
      <c r="E71" s="41">
        <f>SUM(E72:E78)</f>
        <v>85708</v>
      </c>
      <c r="F71" s="41">
        <f>SUM(F72:F78)</f>
        <v>85708.02</v>
      </c>
      <c r="G71" s="91">
        <f t="shared" si="1"/>
        <v>1.0000002333504459</v>
      </c>
    </row>
    <row r="72" spans="1:7" s="27" customFormat="1" ht="12.75">
      <c r="A72" s="53"/>
      <c r="B72" s="53"/>
      <c r="C72" s="54">
        <v>4170</v>
      </c>
      <c r="D72" s="38" t="s">
        <v>135</v>
      </c>
      <c r="E72" s="41">
        <v>1500</v>
      </c>
      <c r="F72" s="41">
        <v>1500</v>
      </c>
      <c r="G72" s="91">
        <f t="shared" si="1"/>
        <v>1</v>
      </c>
    </row>
    <row r="73" spans="1:7" ht="12" customHeight="1">
      <c r="A73" s="35"/>
      <c r="B73" s="35"/>
      <c r="C73" s="54">
        <v>4270</v>
      </c>
      <c r="D73" s="38" t="s">
        <v>31</v>
      </c>
      <c r="E73" s="41">
        <v>4047</v>
      </c>
      <c r="F73" s="41">
        <v>4047.54</v>
      </c>
      <c r="G73" s="91">
        <f t="shared" si="1"/>
        <v>1.0001334321719793</v>
      </c>
    </row>
    <row r="74" spans="1:7" ht="12.75" outlineLevel="1">
      <c r="A74" s="32"/>
      <c r="B74" s="32"/>
      <c r="C74" s="33">
        <v>4300</v>
      </c>
      <c r="D74" s="38" t="s">
        <v>65</v>
      </c>
      <c r="E74" s="41">
        <v>32460</v>
      </c>
      <c r="F74" s="41">
        <v>32459.77</v>
      </c>
      <c r="G74" s="91">
        <f aca="true" t="shared" si="2" ref="G74:G106">F74/E74</f>
        <v>0.9999929143561307</v>
      </c>
    </row>
    <row r="75" spans="1:7" ht="12.75" outlineLevel="1">
      <c r="A75" s="32"/>
      <c r="B75" s="32"/>
      <c r="C75" s="33">
        <v>4480</v>
      </c>
      <c r="D75" s="38" t="s">
        <v>28</v>
      </c>
      <c r="E75" s="41">
        <v>1386</v>
      </c>
      <c r="F75" s="41">
        <v>1386</v>
      </c>
      <c r="G75" s="91">
        <f t="shared" si="2"/>
        <v>1</v>
      </c>
    </row>
    <row r="76" spans="1:7" ht="12.75" outlineLevel="1">
      <c r="A76" s="32"/>
      <c r="B76" s="32"/>
      <c r="C76" s="33">
        <v>4580</v>
      </c>
      <c r="D76" s="38" t="s">
        <v>234</v>
      </c>
      <c r="E76" s="41">
        <v>748</v>
      </c>
      <c r="F76" s="41">
        <v>747.87</v>
      </c>
      <c r="G76" s="91">
        <f t="shared" si="2"/>
        <v>0.9998262032085562</v>
      </c>
    </row>
    <row r="77" spans="1:7" ht="25.5" outlineLevel="1">
      <c r="A77" s="32"/>
      <c r="B77" s="32"/>
      <c r="C77" s="33">
        <v>4590</v>
      </c>
      <c r="D77" s="38" t="s">
        <v>206</v>
      </c>
      <c r="E77" s="41">
        <v>42197</v>
      </c>
      <c r="F77" s="41">
        <v>42197.02</v>
      </c>
      <c r="G77" s="91">
        <f t="shared" si="2"/>
        <v>1.0000004739673436</v>
      </c>
    </row>
    <row r="78" spans="1:7" ht="25.5" outlineLevel="1">
      <c r="A78" s="32"/>
      <c r="B78" s="32"/>
      <c r="C78" s="33">
        <v>4610</v>
      </c>
      <c r="D78" s="38" t="s">
        <v>207</v>
      </c>
      <c r="E78" s="41">
        <v>3370</v>
      </c>
      <c r="F78" s="41">
        <v>3369.82</v>
      </c>
      <c r="G78" s="91">
        <f t="shared" si="2"/>
        <v>0.9999465875370921</v>
      </c>
    </row>
    <row r="79" spans="1:7" ht="25.5">
      <c r="A79" s="35"/>
      <c r="B79" s="35"/>
      <c r="C79" s="39" t="s">
        <v>52</v>
      </c>
      <c r="D79" s="46" t="s">
        <v>33</v>
      </c>
      <c r="E79" s="41">
        <f>SUM(E80:E82)</f>
        <v>36050</v>
      </c>
      <c r="F79" s="41">
        <f>SUM(F80:F82)</f>
        <v>35424.14</v>
      </c>
      <c r="G79" s="91">
        <f t="shared" si="2"/>
        <v>0.9826391123439667</v>
      </c>
    </row>
    <row r="80" spans="1:7" ht="12.75" outlineLevel="1">
      <c r="A80" s="28"/>
      <c r="B80" s="28"/>
      <c r="C80" s="33">
        <v>4260</v>
      </c>
      <c r="D80" s="38" t="s">
        <v>23</v>
      </c>
      <c r="E80" s="41">
        <v>7400</v>
      </c>
      <c r="F80" s="41">
        <v>7400.05</v>
      </c>
      <c r="G80" s="91">
        <f t="shared" si="2"/>
        <v>1.0000067567567568</v>
      </c>
    </row>
    <row r="81" spans="1:7" ht="12.75" outlineLevel="1">
      <c r="A81" s="32"/>
      <c r="B81" s="32"/>
      <c r="C81" s="33">
        <v>4270</v>
      </c>
      <c r="D81" s="38" t="s">
        <v>31</v>
      </c>
      <c r="E81" s="41">
        <v>16</v>
      </c>
      <c r="F81" s="41">
        <v>15.6</v>
      </c>
      <c r="G81" s="91">
        <f t="shared" si="2"/>
        <v>0.975</v>
      </c>
    </row>
    <row r="82" spans="1:7" ht="12.75" outlineLevel="1">
      <c r="A82" s="35"/>
      <c r="B82" s="35"/>
      <c r="C82" s="33">
        <v>4300</v>
      </c>
      <c r="D82" s="38" t="s">
        <v>65</v>
      </c>
      <c r="E82" s="41">
        <v>28634</v>
      </c>
      <c r="F82" s="41">
        <v>28008.49</v>
      </c>
      <c r="G82" s="91">
        <f t="shared" si="2"/>
        <v>0.9781549905706504</v>
      </c>
    </row>
    <row r="83" spans="1:7" s="13" customFormat="1" ht="12.75">
      <c r="A83" s="28">
        <v>710</v>
      </c>
      <c r="B83" s="28"/>
      <c r="C83" s="29"/>
      <c r="D83" s="47" t="s">
        <v>34</v>
      </c>
      <c r="E83" s="31">
        <f>E84+E91+E107+E89</f>
        <v>343122</v>
      </c>
      <c r="F83" s="31">
        <f>F84+F91+F107+F89</f>
        <v>340571.44</v>
      </c>
      <c r="G83" s="91">
        <f t="shared" si="2"/>
        <v>0.9925666089612442</v>
      </c>
    </row>
    <row r="84" spans="1:7" s="12" customFormat="1" ht="25.5">
      <c r="A84" s="35"/>
      <c r="B84" s="35">
        <v>71013</v>
      </c>
      <c r="C84" s="39"/>
      <c r="D84" s="46" t="s">
        <v>56</v>
      </c>
      <c r="E84" s="40">
        <f>SUM(E85:E85)</f>
        <v>33000</v>
      </c>
      <c r="F84" s="40">
        <f>SUM(F85:F85)</f>
        <v>33000</v>
      </c>
      <c r="G84" s="91">
        <f t="shared" si="2"/>
        <v>1</v>
      </c>
    </row>
    <row r="85" spans="1:7" ht="12.75" outlineLevel="1">
      <c r="A85" s="32"/>
      <c r="B85" s="32"/>
      <c r="C85" s="33">
        <v>4300</v>
      </c>
      <c r="D85" s="38" t="s">
        <v>65</v>
      </c>
      <c r="E85" s="41">
        <v>33000</v>
      </c>
      <c r="F85" s="41">
        <v>33000</v>
      </c>
      <c r="G85" s="91">
        <f t="shared" si="2"/>
        <v>1</v>
      </c>
    </row>
    <row r="86" spans="1:7" ht="12.75">
      <c r="A86" s="32"/>
      <c r="B86" s="32"/>
      <c r="C86" s="33" t="s">
        <v>36</v>
      </c>
      <c r="D86" s="38"/>
      <c r="E86" s="41"/>
      <c r="F86" s="41"/>
      <c r="G86" s="91"/>
    </row>
    <row r="87" spans="1:7" ht="25.5">
      <c r="A87" s="35"/>
      <c r="B87" s="35"/>
      <c r="C87" s="39" t="s">
        <v>52</v>
      </c>
      <c r="D87" s="46" t="s">
        <v>37</v>
      </c>
      <c r="E87" s="41">
        <f>SUM(E88)</f>
        <v>33000</v>
      </c>
      <c r="F87" s="41">
        <f>SUM(F88)</f>
        <v>33000</v>
      </c>
      <c r="G87" s="91">
        <f t="shared" si="2"/>
        <v>1</v>
      </c>
    </row>
    <row r="88" spans="1:7" ht="12.75">
      <c r="A88" s="32"/>
      <c r="B88" s="32"/>
      <c r="C88" s="33">
        <v>4300</v>
      </c>
      <c r="D88" s="38" t="s">
        <v>65</v>
      </c>
      <c r="E88" s="41">
        <v>33000</v>
      </c>
      <c r="F88" s="41">
        <v>33000</v>
      </c>
      <c r="G88" s="91">
        <f t="shared" si="2"/>
        <v>1</v>
      </c>
    </row>
    <row r="89" spans="1:7" s="12" customFormat="1" ht="25.5">
      <c r="A89" s="35"/>
      <c r="B89" s="35">
        <v>71014</v>
      </c>
      <c r="C89" s="39"/>
      <c r="D89" s="46" t="s">
        <v>119</v>
      </c>
      <c r="E89" s="40">
        <f>SUM(E90:E90)</f>
        <v>1200</v>
      </c>
      <c r="F89" s="40">
        <f>SUM(F90:F90)</f>
        <v>1200</v>
      </c>
      <c r="G89" s="91">
        <f t="shared" si="2"/>
        <v>1</v>
      </c>
    </row>
    <row r="90" spans="1:7" ht="12.75" outlineLevel="1">
      <c r="A90" s="32"/>
      <c r="B90" s="32"/>
      <c r="C90" s="33">
        <v>4300</v>
      </c>
      <c r="D90" s="38" t="s">
        <v>65</v>
      </c>
      <c r="E90" s="41">
        <v>1200</v>
      </c>
      <c r="F90" s="41">
        <v>1200</v>
      </c>
      <c r="G90" s="91">
        <f t="shared" si="2"/>
        <v>1</v>
      </c>
    </row>
    <row r="91" spans="1:7" s="12" customFormat="1" ht="12.75">
      <c r="A91" s="35"/>
      <c r="B91" s="35">
        <v>71015</v>
      </c>
      <c r="C91" s="39"/>
      <c r="D91" s="46" t="s">
        <v>38</v>
      </c>
      <c r="E91" s="40">
        <f>SUM(E93:E106)</f>
        <v>303022</v>
      </c>
      <c r="F91" s="40">
        <f>SUM(F93:F106)</f>
        <v>303021.9</v>
      </c>
      <c r="G91" s="91">
        <f t="shared" si="2"/>
        <v>0.9999996699909578</v>
      </c>
    </row>
    <row r="92" spans="1:7" s="12" customFormat="1" ht="12.75">
      <c r="A92" s="35"/>
      <c r="B92" s="35"/>
      <c r="C92" s="39"/>
      <c r="D92" s="55" t="s">
        <v>192</v>
      </c>
      <c r="E92" s="40"/>
      <c r="F92" s="40"/>
      <c r="G92" s="91"/>
    </row>
    <row r="93" spans="1:7" ht="25.5" outlineLevel="2">
      <c r="A93" s="28"/>
      <c r="B93" s="28"/>
      <c r="C93" s="33">
        <v>3020</v>
      </c>
      <c r="D93" s="38" t="s">
        <v>127</v>
      </c>
      <c r="E93" s="41">
        <v>283</v>
      </c>
      <c r="F93" s="41">
        <v>282.56</v>
      </c>
      <c r="G93" s="91">
        <f t="shared" si="2"/>
        <v>0.9984452296819788</v>
      </c>
    </row>
    <row r="94" spans="1:7" ht="12.75" outlineLevel="1">
      <c r="A94" s="28"/>
      <c r="B94" s="28"/>
      <c r="C94" s="49">
        <v>4010</v>
      </c>
      <c r="D94" s="38" t="s">
        <v>19</v>
      </c>
      <c r="E94" s="41">
        <v>170208</v>
      </c>
      <c r="F94" s="41">
        <v>170208.07</v>
      </c>
      <c r="G94" s="91">
        <f t="shared" si="2"/>
        <v>1.0000004112615153</v>
      </c>
    </row>
    <row r="95" spans="1:7" ht="12.75" outlineLevel="1">
      <c r="A95" s="28"/>
      <c r="B95" s="28"/>
      <c r="C95" s="33">
        <v>4040</v>
      </c>
      <c r="D95" s="38" t="s">
        <v>20</v>
      </c>
      <c r="E95" s="41">
        <v>11240</v>
      </c>
      <c r="F95" s="41">
        <v>11240.2</v>
      </c>
      <c r="G95" s="91">
        <f t="shared" si="2"/>
        <v>1.0000177935943062</v>
      </c>
    </row>
    <row r="96" spans="1:7" ht="12.75" outlineLevel="1">
      <c r="A96" s="28"/>
      <c r="B96" s="28"/>
      <c r="C96" s="33">
        <v>4110</v>
      </c>
      <c r="D96" s="38" t="s">
        <v>21</v>
      </c>
      <c r="E96" s="41">
        <v>32391</v>
      </c>
      <c r="F96" s="41">
        <v>32391.2</v>
      </c>
      <c r="G96" s="91">
        <f t="shared" si="2"/>
        <v>1.0000061745546602</v>
      </c>
    </row>
    <row r="97" spans="1:7" ht="12.75" outlineLevel="1">
      <c r="A97" s="28"/>
      <c r="B97" s="28"/>
      <c r="C97" s="33">
        <v>4120</v>
      </c>
      <c r="D97" s="38" t="s">
        <v>22</v>
      </c>
      <c r="E97" s="41">
        <v>5197</v>
      </c>
      <c r="F97" s="41">
        <v>5197.25</v>
      </c>
      <c r="G97" s="91">
        <f t="shared" si="2"/>
        <v>1.0000481046757745</v>
      </c>
    </row>
    <row r="98" spans="1:7" ht="12.75" outlineLevel="2">
      <c r="A98" s="56"/>
      <c r="B98" s="28"/>
      <c r="C98" s="33">
        <v>4170</v>
      </c>
      <c r="D98" s="38" t="s">
        <v>133</v>
      </c>
      <c r="E98" s="41">
        <v>2570</v>
      </c>
      <c r="F98" s="41">
        <v>2570</v>
      </c>
      <c r="G98" s="91">
        <f t="shared" si="2"/>
        <v>1</v>
      </c>
    </row>
    <row r="99" spans="1:7" ht="24" customHeight="1" outlineLevel="1">
      <c r="A99" s="28"/>
      <c r="B99" s="28"/>
      <c r="C99" s="33">
        <v>4210</v>
      </c>
      <c r="D99" s="38" t="s">
        <v>13</v>
      </c>
      <c r="E99" s="41">
        <v>30307</v>
      </c>
      <c r="F99" s="41">
        <v>30306.9</v>
      </c>
      <c r="G99" s="91">
        <f t="shared" si="2"/>
        <v>0.9999967004322434</v>
      </c>
    </row>
    <row r="100" spans="1:7" ht="12.75" outlineLevel="1">
      <c r="A100" s="28"/>
      <c r="B100" s="28"/>
      <c r="C100" s="33">
        <v>4260</v>
      </c>
      <c r="D100" s="38" t="s">
        <v>23</v>
      </c>
      <c r="E100" s="41">
        <v>2867</v>
      </c>
      <c r="F100" s="41">
        <v>2867.06</v>
      </c>
      <c r="G100" s="91">
        <f t="shared" si="2"/>
        <v>1.000020927799093</v>
      </c>
    </row>
    <row r="101" spans="1:7" ht="12.75" outlineLevel="1">
      <c r="A101" s="28"/>
      <c r="B101" s="28"/>
      <c r="C101" s="33">
        <v>4270</v>
      </c>
      <c r="D101" s="38" t="s">
        <v>31</v>
      </c>
      <c r="E101" s="41">
        <v>366</v>
      </c>
      <c r="F101" s="41">
        <v>366</v>
      </c>
      <c r="G101" s="91">
        <f t="shared" si="2"/>
        <v>1</v>
      </c>
    </row>
    <row r="102" spans="1:7" ht="12.75" outlineLevel="1">
      <c r="A102" s="28"/>
      <c r="B102" s="28"/>
      <c r="C102" s="33">
        <v>4280</v>
      </c>
      <c r="D102" s="38" t="s">
        <v>44</v>
      </c>
      <c r="E102" s="41">
        <v>138</v>
      </c>
      <c r="F102" s="41">
        <v>138</v>
      </c>
      <c r="G102" s="91">
        <f t="shared" si="2"/>
        <v>1</v>
      </c>
    </row>
    <row r="103" spans="1:7" ht="12.75" outlineLevel="1">
      <c r="A103" s="28"/>
      <c r="B103" s="28"/>
      <c r="C103" s="33">
        <v>4300</v>
      </c>
      <c r="D103" s="38" t="s">
        <v>8</v>
      </c>
      <c r="E103" s="41">
        <v>39021</v>
      </c>
      <c r="F103" s="41">
        <v>39021.11</v>
      </c>
      <c r="G103" s="91">
        <f t="shared" si="2"/>
        <v>1.0000028189949002</v>
      </c>
    </row>
    <row r="104" spans="1:7" ht="12.75" outlineLevel="1">
      <c r="A104" s="28"/>
      <c r="B104" s="28"/>
      <c r="C104" s="33">
        <v>4410</v>
      </c>
      <c r="D104" s="38" t="s">
        <v>25</v>
      </c>
      <c r="E104" s="41">
        <v>280</v>
      </c>
      <c r="F104" s="41">
        <v>279.55</v>
      </c>
      <c r="G104" s="91">
        <f t="shared" si="2"/>
        <v>0.9983928571428572</v>
      </c>
    </row>
    <row r="105" spans="1:7" ht="12.75" outlineLevel="1">
      <c r="A105" s="28"/>
      <c r="B105" s="28"/>
      <c r="C105" s="33">
        <v>4430</v>
      </c>
      <c r="D105" s="38" t="s">
        <v>26</v>
      </c>
      <c r="E105" s="41">
        <v>2584</v>
      </c>
      <c r="F105" s="41">
        <v>2584</v>
      </c>
      <c r="G105" s="91">
        <f t="shared" si="2"/>
        <v>1</v>
      </c>
    </row>
    <row r="106" spans="1:7" ht="25.5" outlineLevel="1">
      <c r="A106" s="28"/>
      <c r="B106" s="28"/>
      <c r="C106" s="33">
        <v>4440</v>
      </c>
      <c r="D106" s="38" t="s">
        <v>27</v>
      </c>
      <c r="E106" s="41">
        <v>5570</v>
      </c>
      <c r="F106" s="41">
        <v>5570</v>
      </c>
      <c r="G106" s="91">
        <f t="shared" si="2"/>
        <v>1</v>
      </c>
    </row>
    <row r="107" spans="1:7" s="12" customFormat="1" ht="12.75">
      <c r="A107" s="35"/>
      <c r="B107" s="35">
        <v>71095</v>
      </c>
      <c r="C107" s="39"/>
      <c r="D107" s="46" t="s">
        <v>62</v>
      </c>
      <c r="E107" s="40">
        <f>SUM(E108:E108)</f>
        <v>5900</v>
      </c>
      <c r="F107" s="40">
        <f>SUM(F108:F108)</f>
        <v>3349.54</v>
      </c>
      <c r="G107" s="91">
        <f aca="true" t="shared" si="3" ref="G107:G138">F107/E107</f>
        <v>0.5677186440677966</v>
      </c>
    </row>
    <row r="108" spans="1:7" ht="12.75" outlineLevel="1">
      <c r="A108" s="32"/>
      <c r="B108" s="32"/>
      <c r="C108" s="33">
        <v>4300</v>
      </c>
      <c r="D108" s="38" t="s">
        <v>65</v>
      </c>
      <c r="E108" s="41">
        <f>5900</f>
        <v>5900</v>
      </c>
      <c r="F108" s="41">
        <v>3349.54</v>
      </c>
      <c r="G108" s="91">
        <f t="shared" si="3"/>
        <v>0.5677186440677966</v>
      </c>
    </row>
    <row r="109" spans="1:7" s="13" customFormat="1" ht="12.75">
      <c r="A109" s="49"/>
      <c r="B109" s="57">
        <v>750</v>
      </c>
      <c r="C109" s="57"/>
      <c r="D109" s="58" t="s">
        <v>131</v>
      </c>
      <c r="E109" s="31">
        <f>E110+E119+E124+E145+E153</f>
        <v>5910175</v>
      </c>
      <c r="F109" s="31">
        <f>F110+F119+F124+F145+F153</f>
        <v>5880652.390000001</v>
      </c>
      <c r="G109" s="91">
        <f t="shared" si="3"/>
        <v>0.9950047824303004</v>
      </c>
    </row>
    <row r="110" spans="1:7" s="12" customFormat="1" ht="12.75" outlineLevel="1">
      <c r="A110" s="49"/>
      <c r="B110" s="59">
        <v>75011</v>
      </c>
      <c r="C110" s="59"/>
      <c r="D110" s="60" t="s">
        <v>63</v>
      </c>
      <c r="E110" s="40">
        <f>SUM(E111:E118)</f>
        <v>325881</v>
      </c>
      <c r="F110" s="40">
        <f>SUM(F111:F118)</f>
        <v>324248.67</v>
      </c>
      <c r="G110" s="91">
        <f t="shared" si="3"/>
        <v>0.9949910243309674</v>
      </c>
    </row>
    <row r="111" spans="1:7" ht="25.5" outlineLevel="2">
      <c r="A111" s="28"/>
      <c r="B111" s="28"/>
      <c r="C111" s="33">
        <v>3020</v>
      </c>
      <c r="D111" s="38" t="s">
        <v>127</v>
      </c>
      <c r="E111" s="41">
        <v>120</v>
      </c>
      <c r="F111" s="41">
        <v>0</v>
      </c>
      <c r="G111" s="91">
        <f t="shared" si="3"/>
        <v>0</v>
      </c>
    </row>
    <row r="112" spans="1:7" ht="12.75" outlineLevel="2">
      <c r="A112" s="28"/>
      <c r="B112" s="28"/>
      <c r="C112" s="49">
        <v>4010</v>
      </c>
      <c r="D112" s="38" t="s">
        <v>19</v>
      </c>
      <c r="E112" s="41">
        <v>247100</v>
      </c>
      <c r="F112" s="41">
        <v>247100</v>
      </c>
      <c r="G112" s="91">
        <f t="shared" si="3"/>
        <v>1</v>
      </c>
    </row>
    <row r="113" spans="1:7" ht="12.75" outlineLevel="2">
      <c r="A113" s="28"/>
      <c r="B113" s="28"/>
      <c r="C113" s="33">
        <v>4040</v>
      </c>
      <c r="D113" s="38" t="s">
        <v>20</v>
      </c>
      <c r="E113" s="41">
        <v>17065</v>
      </c>
      <c r="F113" s="41">
        <v>17064.92</v>
      </c>
      <c r="G113" s="91">
        <f t="shared" si="3"/>
        <v>0.9999953120421915</v>
      </c>
    </row>
    <row r="114" spans="1:7" ht="12.75" outlineLevel="2">
      <c r="A114" s="28"/>
      <c r="B114" s="28"/>
      <c r="C114" s="33">
        <v>4110</v>
      </c>
      <c r="D114" s="38" t="s">
        <v>21</v>
      </c>
      <c r="E114" s="41">
        <v>44850</v>
      </c>
      <c r="F114" s="41">
        <v>44850</v>
      </c>
      <c r="G114" s="91">
        <f t="shared" si="3"/>
        <v>1</v>
      </c>
    </row>
    <row r="115" spans="1:7" ht="12.75" outlineLevel="2">
      <c r="A115" s="28"/>
      <c r="B115" s="28"/>
      <c r="C115" s="33">
        <v>4120</v>
      </c>
      <c r="D115" s="38" t="s">
        <v>22</v>
      </c>
      <c r="E115" s="41">
        <v>6650</v>
      </c>
      <c r="F115" s="41">
        <v>6650</v>
      </c>
      <c r="G115" s="91">
        <f t="shared" si="3"/>
        <v>1</v>
      </c>
    </row>
    <row r="116" spans="1:7" ht="12.75" outlineLevel="2">
      <c r="A116" s="28"/>
      <c r="B116" s="28"/>
      <c r="C116" s="33">
        <v>4280</v>
      </c>
      <c r="D116" s="38" t="s">
        <v>148</v>
      </c>
      <c r="E116" s="41">
        <v>80</v>
      </c>
      <c r="F116" s="41">
        <v>0</v>
      </c>
      <c r="G116" s="91">
        <f t="shared" si="3"/>
        <v>0</v>
      </c>
    </row>
    <row r="117" spans="1:7" ht="12.75" outlineLevel="2">
      <c r="A117" s="28"/>
      <c r="B117" s="28"/>
      <c r="C117" s="33">
        <v>4410</v>
      </c>
      <c r="D117" s="38" t="s">
        <v>25</v>
      </c>
      <c r="E117" s="41">
        <v>3902</v>
      </c>
      <c r="F117" s="41">
        <v>2469.75</v>
      </c>
      <c r="G117" s="91">
        <f t="shared" si="3"/>
        <v>0.6329446437724244</v>
      </c>
    </row>
    <row r="118" spans="1:7" ht="25.5" outlineLevel="2">
      <c r="A118" s="28"/>
      <c r="B118" s="28"/>
      <c r="C118" s="33">
        <v>4440</v>
      </c>
      <c r="D118" s="38" t="s">
        <v>27</v>
      </c>
      <c r="E118" s="41">
        <v>6114</v>
      </c>
      <c r="F118" s="41">
        <v>6114</v>
      </c>
      <c r="G118" s="91">
        <f t="shared" si="3"/>
        <v>1</v>
      </c>
    </row>
    <row r="119" spans="1:7" s="12" customFormat="1" ht="12.75" outlineLevel="1">
      <c r="A119" s="35"/>
      <c r="B119" s="35">
        <v>75019</v>
      </c>
      <c r="C119" s="39"/>
      <c r="D119" s="46" t="s">
        <v>39</v>
      </c>
      <c r="E119" s="40">
        <f>SUM(E120:E123)</f>
        <v>344200</v>
      </c>
      <c r="F119" s="40">
        <f>SUM(F120:F123)</f>
        <v>341935.66</v>
      </c>
      <c r="G119" s="91">
        <f t="shared" si="3"/>
        <v>0.9934214410226612</v>
      </c>
    </row>
    <row r="120" spans="1:7" ht="25.5" outlineLevel="2">
      <c r="A120" s="32"/>
      <c r="B120" s="32"/>
      <c r="C120" s="33">
        <v>3030</v>
      </c>
      <c r="D120" s="38" t="s">
        <v>40</v>
      </c>
      <c r="E120" s="41">
        <v>326800</v>
      </c>
      <c r="F120" s="41">
        <v>326272</v>
      </c>
      <c r="G120" s="91">
        <f t="shared" si="3"/>
        <v>0.9983843329253366</v>
      </c>
    </row>
    <row r="121" spans="1:7" ht="12.75" outlineLevel="2">
      <c r="A121" s="32"/>
      <c r="B121" s="32"/>
      <c r="C121" s="33">
        <v>4300</v>
      </c>
      <c r="D121" s="38" t="s">
        <v>35</v>
      </c>
      <c r="E121" s="41">
        <v>8900</v>
      </c>
      <c r="F121" s="41">
        <v>8048.6</v>
      </c>
      <c r="G121" s="91">
        <f t="shared" si="3"/>
        <v>0.9043370786516854</v>
      </c>
    </row>
    <row r="122" spans="1:7" ht="12.75" outlineLevel="2">
      <c r="A122" s="32"/>
      <c r="B122" s="32"/>
      <c r="C122" s="33">
        <v>4210</v>
      </c>
      <c r="D122" s="38" t="s">
        <v>13</v>
      </c>
      <c r="E122" s="41">
        <v>7500</v>
      </c>
      <c r="F122" s="41">
        <v>7465.97</v>
      </c>
      <c r="G122" s="91">
        <f t="shared" si="3"/>
        <v>0.9954626666666667</v>
      </c>
    </row>
    <row r="123" spans="1:7" ht="12.75" outlineLevel="2">
      <c r="A123" s="32"/>
      <c r="B123" s="32"/>
      <c r="C123" s="33">
        <v>4410</v>
      </c>
      <c r="D123" s="38" t="s">
        <v>25</v>
      </c>
      <c r="E123" s="41">
        <v>1000</v>
      </c>
      <c r="F123" s="41">
        <v>149.09</v>
      </c>
      <c r="G123" s="91">
        <f t="shared" si="3"/>
        <v>0.14909</v>
      </c>
    </row>
    <row r="124" spans="1:7" s="12" customFormat="1" ht="12.75" outlineLevel="1">
      <c r="A124" s="35"/>
      <c r="B124" s="35">
        <v>75020</v>
      </c>
      <c r="C124" s="39"/>
      <c r="D124" s="46" t="s">
        <v>41</v>
      </c>
      <c r="E124" s="40">
        <f>SUM(E125:E144)</f>
        <v>5142649</v>
      </c>
      <c r="F124" s="40">
        <f>SUM(F125:F144)</f>
        <v>5118265.53</v>
      </c>
      <c r="G124" s="91">
        <f t="shared" si="3"/>
        <v>0.9952585778263304</v>
      </c>
    </row>
    <row r="125" spans="1:7" ht="51" outlineLevel="2">
      <c r="A125" s="32"/>
      <c r="B125" s="32"/>
      <c r="C125" s="33">
        <v>2900</v>
      </c>
      <c r="D125" s="38" t="s">
        <v>57</v>
      </c>
      <c r="E125" s="41">
        <v>7348</v>
      </c>
      <c r="F125" s="41">
        <v>7347.47</v>
      </c>
      <c r="G125" s="91">
        <f t="shared" si="3"/>
        <v>0.999927871529668</v>
      </c>
    </row>
    <row r="126" spans="1:7" ht="25.5" outlineLevel="2">
      <c r="A126" s="56"/>
      <c r="B126" s="28"/>
      <c r="C126" s="33">
        <v>3020</v>
      </c>
      <c r="D126" s="38" t="s">
        <v>127</v>
      </c>
      <c r="E126" s="41">
        <v>53307</v>
      </c>
      <c r="F126" s="41">
        <v>51904.67</v>
      </c>
      <c r="G126" s="91">
        <f t="shared" si="3"/>
        <v>0.9736933235785169</v>
      </c>
    </row>
    <row r="127" spans="1:7" ht="12.75" outlineLevel="2">
      <c r="A127" s="56"/>
      <c r="B127" s="28"/>
      <c r="C127" s="33">
        <v>3250</v>
      </c>
      <c r="D127" s="38" t="s">
        <v>42</v>
      </c>
      <c r="E127" s="41">
        <v>10570</v>
      </c>
      <c r="F127" s="41">
        <v>10567.5</v>
      </c>
      <c r="G127" s="91">
        <f t="shared" si="3"/>
        <v>0.999763481551561</v>
      </c>
    </row>
    <row r="128" spans="1:7" ht="12.75" outlineLevel="2">
      <c r="A128" s="56"/>
      <c r="B128" s="28"/>
      <c r="C128" s="49">
        <v>4010</v>
      </c>
      <c r="D128" s="38" t="s">
        <v>19</v>
      </c>
      <c r="E128" s="41">
        <v>2327489</v>
      </c>
      <c r="F128" s="41">
        <v>2327387.7</v>
      </c>
      <c r="G128" s="91">
        <f t="shared" si="3"/>
        <v>0.9999564767008566</v>
      </c>
    </row>
    <row r="129" spans="1:7" ht="12.75" outlineLevel="2">
      <c r="A129" s="56"/>
      <c r="B129" s="28"/>
      <c r="C129" s="33">
        <v>4040</v>
      </c>
      <c r="D129" s="38" t="s">
        <v>20</v>
      </c>
      <c r="E129" s="41">
        <v>186747</v>
      </c>
      <c r="F129" s="41">
        <v>186746.15</v>
      </c>
      <c r="G129" s="91">
        <f t="shared" si="3"/>
        <v>0.9999954483873904</v>
      </c>
    </row>
    <row r="130" spans="1:7" ht="12.75" outlineLevel="2">
      <c r="A130" s="56"/>
      <c r="B130" s="28"/>
      <c r="C130" s="33">
        <v>4110</v>
      </c>
      <c r="D130" s="38" t="s">
        <v>21</v>
      </c>
      <c r="E130" s="41">
        <v>391787</v>
      </c>
      <c r="F130" s="41">
        <v>391786.05</v>
      </c>
      <c r="G130" s="91">
        <f t="shared" si="3"/>
        <v>0.9999975752130622</v>
      </c>
    </row>
    <row r="131" spans="1:7" ht="12.75" outlineLevel="2">
      <c r="A131" s="56"/>
      <c r="B131" s="28"/>
      <c r="C131" s="33">
        <v>4120</v>
      </c>
      <c r="D131" s="38" t="s">
        <v>22</v>
      </c>
      <c r="E131" s="41">
        <v>71155</v>
      </c>
      <c r="F131" s="41">
        <v>71155</v>
      </c>
      <c r="G131" s="91">
        <f t="shared" si="3"/>
        <v>1</v>
      </c>
    </row>
    <row r="132" spans="1:7" ht="12.75" outlineLevel="2">
      <c r="A132" s="56"/>
      <c r="B132" s="28"/>
      <c r="C132" s="33">
        <v>4170</v>
      </c>
      <c r="D132" s="38" t="s">
        <v>133</v>
      </c>
      <c r="E132" s="41">
        <v>9574</v>
      </c>
      <c r="F132" s="41">
        <v>9574</v>
      </c>
      <c r="G132" s="91">
        <f t="shared" si="3"/>
        <v>1</v>
      </c>
    </row>
    <row r="133" spans="1:7" ht="12.75" outlineLevel="2">
      <c r="A133" s="56"/>
      <c r="B133" s="28"/>
      <c r="C133" s="33">
        <v>4210</v>
      </c>
      <c r="D133" s="38" t="s">
        <v>13</v>
      </c>
      <c r="E133" s="41">
        <v>839857</v>
      </c>
      <c r="F133" s="41">
        <v>835563.11</v>
      </c>
      <c r="G133" s="91">
        <f t="shared" si="3"/>
        <v>0.9948873558236699</v>
      </c>
    </row>
    <row r="134" spans="1:7" ht="12.75" outlineLevel="2">
      <c r="A134" s="56"/>
      <c r="B134" s="28"/>
      <c r="C134" s="33">
        <v>4260</v>
      </c>
      <c r="D134" s="38" t="s">
        <v>23</v>
      </c>
      <c r="E134" s="41">
        <v>163986</v>
      </c>
      <c r="F134" s="41">
        <v>163771.81</v>
      </c>
      <c r="G134" s="91">
        <v>1</v>
      </c>
    </row>
    <row r="135" spans="1:7" ht="12.75" outlineLevel="2">
      <c r="A135" s="28"/>
      <c r="B135" s="28"/>
      <c r="C135" s="33">
        <v>4270</v>
      </c>
      <c r="D135" s="38" t="s">
        <v>24</v>
      </c>
      <c r="E135" s="41">
        <v>41110</v>
      </c>
      <c r="F135" s="41">
        <v>40289.68</v>
      </c>
      <c r="G135" s="91">
        <f t="shared" si="3"/>
        <v>0.9800457309657018</v>
      </c>
    </row>
    <row r="136" spans="1:7" ht="12.75" outlineLevel="2">
      <c r="A136" s="28"/>
      <c r="B136" s="28"/>
      <c r="C136" s="33">
        <v>4280</v>
      </c>
      <c r="D136" s="61" t="s">
        <v>76</v>
      </c>
      <c r="E136" s="41">
        <v>1500</v>
      </c>
      <c r="F136" s="41">
        <v>1380.5</v>
      </c>
      <c r="G136" s="91">
        <f t="shared" si="3"/>
        <v>0.9203333333333333</v>
      </c>
    </row>
    <row r="137" spans="1:7" ht="12.75" outlineLevel="2">
      <c r="A137" s="28"/>
      <c r="B137" s="28"/>
      <c r="C137" s="33">
        <v>4300</v>
      </c>
      <c r="D137" s="38" t="s">
        <v>65</v>
      </c>
      <c r="E137" s="41">
        <v>744900</v>
      </c>
      <c r="F137" s="41">
        <v>736713.84</v>
      </c>
      <c r="G137" s="91">
        <f t="shared" si="3"/>
        <v>0.9890103906564639</v>
      </c>
    </row>
    <row r="138" spans="1:7" ht="25.5" outlineLevel="2">
      <c r="A138" s="28"/>
      <c r="B138" s="28"/>
      <c r="C138" s="33">
        <v>4350</v>
      </c>
      <c r="D138" s="38" t="s">
        <v>144</v>
      </c>
      <c r="E138" s="41">
        <v>30500</v>
      </c>
      <c r="F138" s="41">
        <v>30248.2</v>
      </c>
      <c r="G138" s="91">
        <f t="shared" si="3"/>
        <v>0.991744262295082</v>
      </c>
    </row>
    <row r="139" spans="1:7" ht="12.75" outlineLevel="2">
      <c r="A139" s="28"/>
      <c r="B139" s="28"/>
      <c r="C139" s="33">
        <v>4410</v>
      </c>
      <c r="D139" s="38" t="s">
        <v>25</v>
      </c>
      <c r="E139" s="41">
        <v>20450</v>
      </c>
      <c r="F139" s="41">
        <v>19908.13</v>
      </c>
      <c r="G139" s="91">
        <f aca="true" t="shared" si="4" ref="G139:G169">F139/E139</f>
        <v>0.9735026894865526</v>
      </c>
    </row>
    <row r="140" spans="1:7" ht="12.75" outlineLevel="2">
      <c r="A140" s="28"/>
      <c r="B140" s="28"/>
      <c r="C140" s="33">
        <v>4430</v>
      </c>
      <c r="D140" s="38" t="s">
        <v>26</v>
      </c>
      <c r="E140" s="41">
        <v>6680</v>
      </c>
      <c r="F140" s="41">
        <v>6429.5</v>
      </c>
      <c r="G140" s="91">
        <f t="shared" si="4"/>
        <v>0.9625</v>
      </c>
    </row>
    <row r="141" spans="1:7" ht="25.5" outlineLevel="2">
      <c r="A141" s="28"/>
      <c r="B141" s="28"/>
      <c r="C141" s="33">
        <v>4440</v>
      </c>
      <c r="D141" s="38" t="s">
        <v>27</v>
      </c>
      <c r="E141" s="41">
        <v>63463</v>
      </c>
      <c r="F141" s="41">
        <v>63463</v>
      </c>
      <c r="G141" s="91">
        <f t="shared" si="4"/>
        <v>1</v>
      </c>
    </row>
    <row r="142" spans="1:7" ht="25.5" outlineLevel="2">
      <c r="A142" s="28"/>
      <c r="B142" s="28"/>
      <c r="C142" s="33">
        <v>4610</v>
      </c>
      <c r="D142" s="38" t="s">
        <v>248</v>
      </c>
      <c r="E142" s="41">
        <v>126</v>
      </c>
      <c r="F142" s="41">
        <v>125.93</v>
      </c>
      <c r="G142" s="91">
        <f t="shared" si="4"/>
        <v>0.9994444444444445</v>
      </c>
    </row>
    <row r="143" spans="1:7" ht="25.5" outlineLevel="2">
      <c r="A143" s="28"/>
      <c r="B143" s="28"/>
      <c r="C143" s="33">
        <v>6050</v>
      </c>
      <c r="D143" s="50" t="s">
        <v>147</v>
      </c>
      <c r="E143" s="41">
        <v>127100</v>
      </c>
      <c r="F143" s="41">
        <v>122209.64</v>
      </c>
      <c r="G143" s="91">
        <f t="shared" si="4"/>
        <v>0.9615235247836349</v>
      </c>
    </row>
    <row r="144" spans="1:7" ht="25.5" outlineLevel="2">
      <c r="A144" s="28"/>
      <c r="B144" s="28"/>
      <c r="C144" s="49">
        <v>6060</v>
      </c>
      <c r="D144" s="50" t="s">
        <v>126</v>
      </c>
      <c r="E144" s="41">
        <v>45000</v>
      </c>
      <c r="F144" s="41">
        <v>41693.65</v>
      </c>
      <c r="G144" s="91">
        <f t="shared" si="4"/>
        <v>0.9265255555555556</v>
      </c>
    </row>
    <row r="145" spans="1:7" s="12" customFormat="1" ht="12.75" outlineLevel="1">
      <c r="A145" s="35"/>
      <c r="B145" s="35">
        <v>75045</v>
      </c>
      <c r="C145" s="39"/>
      <c r="D145" s="46" t="s">
        <v>43</v>
      </c>
      <c r="E145" s="40">
        <f>SUM(E146:E152)</f>
        <v>46945</v>
      </c>
      <c r="F145" s="40">
        <f>SUM(F146:F152)</f>
        <v>46944.11</v>
      </c>
      <c r="G145" s="91">
        <f t="shared" si="4"/>
        <v>0.9999810416444775</v>
      </c>
    </row>
    <row r="146" spans="1:7" ht="25.5" outlineLevel="2">
      <c r="A146" s="28"/>
      <c r="B146" s="28"/>
      <c r="C146" s="33">
        <v>3030</v>
      </c>
      <c r="D146" s="38" t="s">
        <v>40</v>
      </c>
      <c r="E146" s="41">
        <v>11070</v>
      </c>
      <c r="F146" s="41">
        <v>11070</v>
      </c>
      <c r="G146" s="91">
        <f t="shared" si="4"/>
        <v>1</v>
      </c>
    </row>
    <row r="147" spans="1:7" ht="12.75" outlineLevel="2">
      <c r="A147" s="28"/>
      <c r="B147" s="28"/>
      <c r="C147" s="33">
        <v>4110</v>
      </c>
      <c r="D147" s="38" t="s">
        <v>21</v>
      </c>
      <c r="E147" s="48">
        <v>752</v>
      </c>
      <c r="F147" s="41">
        <v>752.4</v>
      </c>
      <c r="G147" s="91">
        <v>1</v>
      </c>
    </row>
    <row r="148" spans="1:7" ht="12.75" outlineLevel="2">
      <c r="A148" s="28"/>
      <c r="B148" s="28"/>
      <c r="C148" s="33">
        <v>4170</v>
      </c>
      <c r="D148" s="38" t="s">
        <v>133</v>
      </c>
      <c r="E148" s="41">
        <v>4400</v>
      </c>
      <c r="F148" s="41">
        <v>4400</v>
      </c>
      <c r="G148" s="91">
        <f t="shared" si="4"/>
        <v>1</v>
      </c>
    </row>
    <row r="149" spans="1:7" ht="12.75" outlineLevel="2">
      <c r="A149" s="28"/>
      <c r="B149" s="28"/>
      <c r="C149" s="33">
        <v>4120</v>
      </c>
      <c r="D149" s="38" t="s">
        <v>22</v>
      </c>
      <c r="E149" s="41">
        <v>108</v>
      </c>
      <c r="F149" s="41">
        <v>107.8</v>
      </c>
      <c r="G149" s="91">
        <f t="shared" si="4"/>
        <v>0.9981481481481481</v>
      </c>
    </row>
    <row r="150" spans="1:7" ht="12.75" outlineLevel="2">
      <c r="A150" s="28"/>
      <c r="B150" s="28"/>
      <c r="C150" s="33">
        <v>4210</v>
      </c>
      <c r="D150" s="38" t="s">
        <v>13</v>
      </c>
      <c r="E150" s="41">
        <v>13711</v>
      </c>
      <c r="F150" s="41">
        <v>13711</v>
      </c>
      <c r="G150" s="91">
        <f t="shared" si="4"/>
        <v>1</v>
      </c>
    </row>
    <row r="151" spans="1:7" ht="12.75" outlineLevel="2">
      <c r="A151" s="28"/>
      <c r="B151" s="28"/>
      <c r="C151" s="33">
        <v>4280</v>
      </c>
      <c r="D151" s="38" t="s">
        <v>44</v>
      </c>
      <c r="E151" s="41">
        <v>11945</v>
      </c>
      <c r="F151" s="41">
        <v>11944</v>
      </c>
      <c r="G151" s="91">
        <f t="shared" si="4"/>
        <v>0.999916282963583</v>
      </c>
    </row>
    <row r="152" spans="1:7" ht="12.75" outlineLevel="2">
      <c r="A152" s="28"/>
      <c r="B152" s="28"/>
      <c r="C152" s="33">
        <v>4300</v>
      </c>
      <c r="D152" s="38" t="s">
        <v>65</v>
      </c>
      <c r="E152" s="41">
        <v>4959</v>
      </c>
      <c r="F152" s="41">
        <v>4958.91</v>
      </c>
      <c r="G152" s="91">
        <f t="shared" si="4"/>
        <v>0.9999818511796733</v>
      </c>
    </row>
    <row r="153" spans="1:7" s="12" customFormat="1" ht="25.5" outlineLevel="1">
      <c r="A153" s="35"/>
      <c r="B153" s="35">
        <v>75075</v>
      </c>
      <c r="C153" s="39"/>
      <c r="D153" s="46" t="s">
        <v>143</v>
      </c>
      <c r="E153" s="40">
        <f>SUM(E154:E157)</f>
        <v>50500</v>
      </c>
      <c r="F153" s="40">
        <f>SUM(F154:F157)</f>
        <v>49258.42</v>
      </c>
      <c r="G153" s="91">
        <f t="shared" si="4"/>
        <v>0.9754142574257425</v>
      </c>
    </row>
    <row r="154" spans="1:7" s="12" customFormat="1" ht="25.5" outlineLevel="1">
      <c r="A154" s="35"/>
      <c r="B154" s="35"/>
      <c r="C154" s="54">
        <v>3040</v>
      </c>
      <c r="D154" s="55" t="s">
        <v>223</v>
      </c>
      <c r="E154" s="41">
        <v>2000</v>
      </c>
      <c r="F154" s="41">
        <v>2000</v>
      </c>
      <c r="G154" s="91">
        <f t="shared" si="4"/>
        <v>1</v>
      </c>
    </row>
    <row r="155" spans="1:7" ht="12.75" outlineLevel="2">
      <c r="A155" s="28"/>
      <c r="B155" s="28"/>
      <c r="C155" s="33">
        <v>4210</v>
      </c>
      <c r="D155" s="38" t="s">
        <v>13</v>
      </c>
      <c r="E155" s="41">
        <v>4000</v>
      </c>
      <c r="F155" s="41">
        <v>3310.77</v>
      </c>
      <c r="G155" s="91">
        <f t="shared" si="4"/>
        <v>0.8276924999999999</v>
      </c>
    </row>
    <row r="156" spans="1:7" ht="12.75" outlineLevel="2">
      <c r="A156" s="28"/>
      <c r="B156" s="28"/>
      <c r="C156" s="33">
        <v>4300</v>
      </c>
      <c r="D156" s="38" t="s">
        <v>65</v>
      </c>
      <c r="E156" s="41">
        <v>42060</v>
      </c>
      <c r="F156" s="41">
        <v>41507.65</v>
      </c>
      <c r="G156" s="91">
        <f t="shared" si="4"/>
        <v>0.9868675701378983</v>
      </c>
    </row>
    <row r="157" spans="1:7" ht="12.75" outlineLevel="2">
      <c r="A157" s="28"/>
      <c r="B157" s="28"/>
      <c r="C157" s="33">
        <v>4430</v>
      </c>
      <c r="D157" s="38" t="s">
        <v>26</v>
      </c>
      <c r="E157" s="41">
        <v>2440</v>
      </c>
      <c r="F157" s="41">
        <v>2440</v>
      </c>
      <c r="G157" s="91">
        <f t="shared" si="4"/>
        <v>1</v>
      </c>
    </row>
    <row r="158" spans="1:7" s="26" customFormat="1" ht="33.75">
      <c r="A158" s="62">
        <v>751</v>
      </c>
      <c r="B158" s="63"/>
      <c r="C158" s="62"/>
      <c r="D158" s="64" t="s">
        <v>232</v>
      </c>
      <c r="E158" s="65">
        <f>SUM(E159:E165)</f>
        <v>23620</v>
      </c>
      <c r="F158" s="65">
        <f>SUM(F159:F165)</f>
        <v>22927.86</v>
      </c>
      <c r="G158" s="91">
        <f t="shared" si="4"/>
        <v>0.970696867061812</v>
      </c>
    </row>
    <row r="159" spans="1:7" ht="25.5" outlineLevel="2">
      <c r="A159" s="28"/>
      <c r="B159" s="28"/>
      <c r="C159" s="33">
        <v>3030</v>
      </c>
      <c r="D159" s="38" t="s">
        <v>40</v>
      </c>
      <c r="E159" s="41">
        <v>1470</v>
      </c>
      <c r="F159" s="41">
        <v>1470</v>
      </c>
      <c r="G159" s="91">
        <f t="shared" si="4"/>
        <v>1</v>
      </c>
    </row>
    <row r="160" spans="1:7" ht="12.75" outlineLevel="2">
      <c r="A160" s="28"/>
      <c r="B160" s="28"/>
      <c r="C160" s="33">
        <v>4110</v>
      </c>
      <c r="D160" s="38" t="s">
        <v>21</v>
      </c>
      <c r="E160" s="48">
        <v>410</v>
      </c>
      <c r="F160" s="41">
        <v>410.4</v>
      </c>
      <c r="G160" s="91">
        <f t="shared" si="4"/>
        <v>1.0009756097560976</v>
      </c>
    </row>
    <row r="161" spans="1:7" ht="12.75" outlineLevel="2">
      <c r="A161" s="28"/>
      <c r="B161" s="28"/>
      <c r="C161" s="33">
        <v>4170</v>
      </c>
      <c r="D161" s="38" t="s">
        <v>133</v>
      </c>
      <c r="E161" s="41">
        <v>3000</v>
      </c>
      <c r="F161" s="41">
        <v>3000</v>
      </c>
      <c r="G161" s="91">
        <f t="shared" si="4"/>
        <v>1</v>
      </c>
    </row>
    <row r="162" spans="1:7" ht="12.75" outlineLevel="2">
      <c r="A162" s="28"/>
      <c r="B162" s="28"/>
      <c r="C162" s="33">
        <v>4120</v>
      </c>
      <c r="D162" s="38" t="s">
        <v>22</v>
      </c>
      <c r="E162" s="41">
        <v>59</v>
      </c>
      <c r="F162" s="41">
        <v>58.8</v>
      </c>
      <c r="G162" s="91">
        <f t="shared" si="4"/>
        <v>0.9966101694915254</v>
      </c>
    </row>
    <row r="163" spans="1:7" ht="12.75" outlineLevel="2">
      <c r="A163" s="28"/>
      <c r="B163" s="28"/>
      <c r="C163" s="33">
        <v>4210</v>
      </c>
      <c r="D163" s="38" t="s">
        <v>13</v>
      </c>
      <c r="E163" s="41">
        <v>11215</v>
      </c>
      <c r="F163" s="41">
        <v>10708.27</v>
      </c>
      <c r="G163" s="91">
        <f t="shared" si="4"/>
        <v>0.9548167632634864</v>
      </c>
    </row>
    <row r="164" spans="1:7" ht="12.75" outlineLevel="2">
      <c r="A164" s="28"/>
      <c r="B164" s="28"/>
      <c r="C164" s="33">
        <v>4300</v>
      </c>
      <c r="D164" s="38" t="s">
        <v>65</v>
      </c>
      <c r="E164" s="41">
        <v>5966</v>
      </c>
      <c r="F164" s="41">
        <v>5920.98</v>
      </c>
      <c r="G164" s="91">
        <f t="shared" si="4"/>
        <v>0.9924539054642976</v>
      </c>
    </row>
    <row r="165" spans="1:7" ht="12.75" outlineLevel="2">
      <c r="A165" s="28"/>
      <c r="B165" s="28"/>
      <c r="C165" s="33">
        <v>4410</v>
      </c>
      <c r="D165" s="38" t="s">
        <v>25</v>
      </c>
      <c r="E165" s="41">
        <v>1500</v>
      </c>
      <c r="F165" s="41">
        <v>1359.41</v>
      </c>
      <c r="G165" s="91">
        <f t="shared" si="4"/>
        <v>0.9062733333333334</v>
      </c>
    </row>
    <row r="166" spans="1:7" s="13" customFormat="1" ht="25.5">
      <c r="A166" s="28">
        <v>754</v>
      </c>
      <c r="B166" s="28"/>
      <c r="C166" s="33"/>
      <c r="D166" s="47" t="s">
        <v>60</v>
      </c>
      <c r="E166" s="31">
        <f>E169+E167</f>
        <v>43500</v>
      </c>
      <c r="F166" s="31">
        <f>F169+F167</f>
        <v>43444.79</v>
      </c>
      <c r="G166" s="91">
        <v>1</v>
      </c>
    </row>
    <row r="167" spans="1:7" s="12" customFormat="1" ht="12.75" outlineLevel="1">
      <c r="A167" s="28"/>
      <c r="B167" s="35">
        <v>75404</v>
      </c>
      <c r="C167" s="33"/>
      <c r="D167" s="46" t="s">
        <v>112</v>
      </c>
      <c r="E167" s="40">
        <f>SUM(E168:E168)</f>
        <v>12000</v>
      </c>
      <c r="F167" s="40">
        <f>SUM(F168:F168)</f>
        <v>11948.29</v>
      </c>
      <c r="G167" s="91">
        <f t="shared" si="4"/>
        <v>0.9956908333333334</v>
      </c>
    </row>
    <row r="168" spans="1:7" ht="12.75" outlineLevel="1">
      <c r="A168" s="28"/>
      <c r="B168" s="28"/>
      <c r="C168" s="33">
        <v>4210</v>
      </c>
      <c r="D168" s="38" t="s">
        <v>13</v>
      </c>
      <c r="E168" s="41">
        <v>12000</v>
      </c>
      <c r="F168" s="41">
        <v>11948.29</v>
      </c>
      <c r="G168" s="91">
        <f t="shared" si="4"/>
        <v>0.9956908333333334</v>
      </c>
    </row>
    <row r="169" spans="1:7" s="12" customFormat="1" ht="12.75" outlineLevel="1">
      <c r="A169" s="28"/>
      <c r="B169" s="35">
        <v>75495</v>
      </c>
      <c r="C169" s="33"/>
      <c r="D169" s="46" t="s">
        <v>45</v>
      </c>
      <c r="E169" s="40">
        <f>SUM(E170:E171)</f>
        <v>31500</v>
      </c>
      <c r="F169" s="40">
        <f>SUM(F170:F171)</f>
        <v>31496.5</v>
      </c>
      <c r="G169" s="91">
        <f t="shared" si="4"/>
        <v>0.9998888888888889</v>
      </c>
    </row>
    <row r="170" spans="1:7" ht="12.75" outlineLevel="2">
      <c r="A170" s="28"/>
      <c r="B170" s="28"/>
      <c r="C170" s="33">
        <v>4210</v>
      </c>
      <c r="D170" s="38" t="s">
        <v>64</v>
      </c>
      <c r="E170" s="41">
        <v>1500</v>
      </c>
      <c r="F170" s="41">
        <v>1496.5</v>
      </c>
      <c r="G170" s="91">
        <f aca="true" t="shared" si="5" ref="G170:G201">F170/E170</f>
        <v>0.9976666666666667</v>
      </c>
    </row>
    <row r="171" spans="1:7" ht="51" outlineLevel="2">
      <c r="A171" s="28"/>
      <c r="B171" s="28"/>
      <c r="C171" s="33">
        <v>2310</v>
      </c>
      <c r="D171" s="38" t="s">
        <v>129</v>
      </c>
      <c r="E171" s="41">
        <v>30000</v>
      </c>
      <c r="F171" s="41">
        <v>30000</v>
      </c>
      <c r="G171" s="91">
        <f t="shared" si="5"/>
        <v>1</v>
      </c>
    </row>
    <row r="172" spans="1:7" s="13" customFormat="1" ht="12.75">
      <c r="A172" s="28">
        <v>757</v>
      </c>
      <c r="B172" s="28"/>
      <c r="C172" s="29"/>
      <c r="D172" s="47" t="s">
        <v>46</v>
      </c>
      <c r="E172" s="31">
        <f>E173</f>
        <v>172000</v>
      </c>
      <c r="F172" s="31">
        <f>F173</f>
        <v>168119.19</v>
      </c>
      <c r="G172" s="91">
        <f t="shared" si="5"/>
        <v>0.9774371511627907</v>
      </c>
    </row>
    <row r="173" spans="1:7" s="12" customFormat="1" ht="38.25">
      <c r="A173" s="35"/>
      <c r="B173" s="35">
        <v>75702</v>
      </c>
      <c r="C173" s="39"/>
      <c r="D173" s="46" t="s">
        <v>58</v>
      </c>
      <c r="E173" s="40">
        <f>SUM(E174:E174)</f>
        <v>172000</v>
      </c>
      <c r="F173" s="40">
        <f>SUM(F174:F174)</f>
        <v>168119.19</v>
      </c>
      <c r="G173" s="91">
        <f t="shared" si="5"/>
        <v>0.9774371511627907</v>
      </c>
    </row>
    <row r="174" spans="1:7" ht="38.25" outlineLevel="1">
      <c r="A174" s="28"/>
      <c r="B174" s="28"/>
      <c r="C174" s="33">
        <v>8070</v>
      </c>
      <c r="D174" s="38" t="s">
        <v>59</v>
      </c>
      <c r="E174" s="41">
        <v>172000</v>
      </c>
      <c r="F174" s="41">
        <v>168119.19</v>
      </c>
      <c r="G174" s="91">
        <f t="shared" si="5"/>
        <v>0.9774371511627907</v>
      </c>
    </row>
    <row r="175" spans="1:7" s="13" customFormat="1" ht="12.75">
      <c r="A175" s="28">
        <v>758</v>
      </c>
      <c r="B175" s="28"/>
      <c r="C175" s="29"/>
      <c r="D175" s="47" t="s">
        <v>47</v>
      </c>
      <c r="E175" s="31">
        <f>E176</f>
        <v>410</v>
      </c>
      <c r="F175" s="31">
        <f>F176</f>
        <v>0</v>
      </c>
      <c r="G175" s="91">
        <f t="shared" si="5"/>
        <v>0</v>
      </c>
    </row>
    <row r="176" spans="1:7" s="12" customFormat="1" ht="12.75">
      <c r="A176" s="35"/>
      <c r="B176" s="35">
        <v>75818</v>
      </c>
      <c r="C176" s="39"/>
      <c r="D176" s="46" t="s">
        <v>48</v>
      </c>
      <c r="E176" s="40">
        <f>E177</f>
        <v>410</v>
      </c>
      <c r="F176" s="40">
        <f>F177</f>
        <v>0</v>
      </c>
      <c r="G176" s="91">
        <f t="shared" si="5"/>
        <v>0</v>
      </c>
    </row>
    <row r="177" spans="1:7" ht="12.75" outlineLevel="1">
      <c r="A177" s="28"/>
      <c r="B177" s="28"/>
      <c r="C177" s="33">
        <v>4810</v>
      </c>
      <c r="D177" s="38" t="s">
        <v>49</v>
      </c>
      <c r="E177" s="41">
        <v>410</v>
      </c>
      <c r="F177" s="41">
        <f>SUM(F178:F179)</f>
        <v>0</v>
      </c>
      <c r="G177" s="91">
        <f t="shared" si="5"/>
        <v>0</v>
      </c>
    </row>
    <row r="178" spans="1:7" ht="12.75" outlineLevel="2">
      <c r="A178" s="28"/>
      <c r="B178" s="28"/>
      <c r="C178" s="38" t="s">
        <v>36</v>
      </c>
      <c r="D178" s="66"/>
      <c r="E178" s="41"/>
      <c r="F178" s="41"/>
      <c r="G178" s="91"/>
    </row>
    <row r="179" spans="1:7" ht="12.75" outlineLevel="2">
      <c r="A179" s="28"/>
      <c r="B179" s="28"/>
      <c r="C179" s="33"/>
      <c r="D179" s="38" t="s">
        <v>50</v>
      </c>
      <c r="E179" s="41">
        <v>410</v>
      </c>
      <c r="F179" s="41"/>
      <c r="G179" s="91">
        <f t="shared" si="5"/>
        <v>0</v>
      </c>
    </row>
    <row r="180" spans="1:7" s="21" customFormat="1" ht="12.75">
      <c r="A180" s="28">
        <v>801</v>
      </c>
      <c r="B180" s="28"/>
      <c r="C180" s="54"/>
      <c r="D180" s="47" t="s">
        <v>81</v>
      </c>
      <c r="E180" s="31">
        <f>E181+E189+E208+E242+E306+E326+E334+E352</f>
        <v>10008102</v>
      </c>
      <c r="F180" s="31">
        <f>F181+F189+F208+F242+F306+F326+F334+F352</f>
        <v>9950920.669999998</v>
      </c>
      <c r="G180" s="91">
        <f t="shared" si="5"/>
        <v>0.994286496080875</v>
      </c>
    </row>
    <row r="181" spans="1:7" s="21" customFormat="1" ht="12.75">
      <c r="A181" s="28"/>
      <c r="B181" s="35">
        <v>80102</v>
      </c>
      <c r="C181" s="54"/>
      <c r="D181" s="46" t="s">
        <v>82</v>
      </c>
      <c r="E181" s="40">
        <f>SUM(E183:E188)</f>
        <v>567105</v>
      </c>
      <c r="F181" s="40">
        <f>SUM(F183:F188)</f>
        <v>567105</v>
      </c>
      <c r="G181" s="91">
        <f t="shared" si="5"/>
        <v>1</v>
      </c>
    </row>
    <row r="182" spans="1:7" s="21" customFormat="1" ht="12.75" outlineLevel="1">
      <c r="A182" s="28"/>
      <c r="B182" s="28"/>
      <c r="C182" s="54"/>
      <c r="D182" s="55" t="s">
        <v>171</v>
      </c>
      <c r="E182" s="41"/>
      <c r="F182" s="41"/>
      <c r="G182" s="91"/>
    </row>
    <row r="183" spans="1:7" s="21" customFormat="1" ht="25.5" outlineLevel="1">
      <c r="A183" s="28"/>
      <c r="B183" s="28"/>
      <c r="C183" s="54">
        <v>3020</v>
      </c>
      <c r="D183" s="55" t="s">
        <v>127</v>
      </c>
      <c r="E183" s="41">
        <v>880</v>
      </c>
      <c r="F183" s="41">
        <v>879.65</v>
      </c>
      <c r="G183" s="91">
        <f t="shared" si="5"/>
        <v>0.9996022727272728</v>
      </c>
    </row>
    <row r="184" spans="1:7" s="21" customFormat="1" ht="12.75" outlineLevel="1">
      <c r="A184" s="28"/>
      <c r="B184" s="28"/>
      <c r="C184" s="54">
        <v>4010</v>
      </c>
      <c r="D184" s="55" t="s">
        <v>19</v>
      </c>
      <c r="E184" s="41">
        <v>424500</v>
      </c>
      <c r="F184" s="41">
        <v>424500</v>
      </c>
      <c r="G184" s="91">
        <f t="shared" si="5"/>
        <v>1</v>
      </c>
    </row>
    <row r="185" spans="1:7" s="21" customFormat="1" ht="12.75" outlineLevel="1">
      <c r="A185" s="28"/>
      <c r="B185" s="28"/>
      <c r="C185" s="54">
        <v>4040</v>
      </c>
      <c r="D185" s="55" t="s">
        <v>20</v>
      </c>
      <c r="E185" s="41">
        <v>29189</v>
      </c>
      <c r="F185" s="41">
        <v>29189.35</v>
      </c>
      <c r="G185" s="91">
        <f t="shared" si="5"/>
        <v>1.000011990818459</v>
      </c>
    </row>
    <row r="186" spans="1:7" s="21" customFormat="1" ht="12.75" outlineLevel="1">
      <c r="A186" s="28"/>
      <c r="B186" s="28"/>
      <c r="C186" s="54">
        <v>4110</v>
      </c>
      <c r="D186" s="55" t="s">
        <v>84</v>
      </c>
      <c r="E186" s="41">
        <v>77540</v>
      </c>
      <c r="F186" s="41">
        <v>77540</v>
      </c>
      <c r="G186" s="91">
        <f t="shared" si="5"/>
        <v>1</v>
      </c>
    </row>
    <row r="187" spans="1:7" s="21" customFormat="1" ht="12.75" outlineLevel="1">
      <c r="A187" s="28"/>
      <c r="B187" s="28"/>
      <c r="C187" s="54">
        <v>4120</v>
      </c>
      <c r="D187" s="55" t="s">
        <v>22</v>
      </c>
      <c r="E187" s="41">
        <v>11020</v>
      </c>
      <c r="F187" s="41">
        <v>11020</v>
      </c>
      <c r="G187" s="91">
        <f t="shared" si="5"/>
        <v>1</v>
      </c>
    </row>
    <row r="188" spans="1:7" s="21" customFormat="1" ht="25.5" outlineLevel="1">
      <c r="A188" s="28"/>
      <c r="B188" s="28"/>
      <c r="C188" s="54">
        <v>4440</v>
      </c>
      <c r="D188" s="55" t="s">
        <v>27</v>
      </c>
      <c r="E188" s="41">
        <v>23976</v>
      </c>
      <c r="F188" s="41">
        <v>23976</v>
      </c>
      <c r="G188" s="91">
        <f t="shared" si="5"/>
        <v>1</v>
      </c>
    </row>
    <row r="189" spans="1:7" s="21" customFormat="1" ht="12.75">
      <c r="A189" s="28"/>
      <c r="B189" s="35">
        <v>80111</v>
      </c>
      <c r="C189" s="54"/>
      <c r="D189" s="46" t="s">
        <v>85</v>
      </c>
      <c r="E189" s="40">
        <f>SUM(E191:E207)</f>
        <v>730758</v>
      </c>
      <c r="F189" s="40">
        <f>SUM(F191:F207)</f>
        <v>730357.9999999999</v>
      </c>
      <c r="G189" s="91">
        <v>1</v>
      </c>
    </row>
    <row r="190" spans="1:7" s="21" customFormat="1" ht="12.75" outlineLevel="1">
      <c r="A190" s="28"/>
      <c r="B190" s="28"/>
      <c r="C190" s="54"/>
      <c r="D190" s="55" t="s">
        <v>179</v>
      </c>
      <c r="E190" s="41"/>
      <c r="F190" s="41"/>
      <c r="G190" s="91"/>
    </row>
    <row r="191" spans="1:7" s="21" customFormat="1" ht="25.5" outlineLevel="1">
      <c r="A191" s="28"/>
      <c r="B191" s="28"/>
      <c r="C191" s="54">
        <v>3020</v>
      </c>
      <c r="D191" s="55" t="s">
        <v>127</v>
      </c>
      <c r="E191" s="41">
        <v>4398</v>
      </c>
      <c r="F191" s="41">
        <v>4397.68</v>
      </c>
      <c r="G191" s="91">
        <f t="shared" si="5"/>
        <v>0.9999272396543885</v>
      </c>
    </row>
    <row r="192" spans="1:7" s="21" customFormat="1" ht="12.75" outlineLevel="1">
      <c r="A192" s="28"/>
      <c r="B192" s="28"/>
      <c r="C192" s="54">
        <v>4010</v>
      </c>
      <c r="D192" s="55" t="s">
        <v>19</v>
      </c>
      <c r="E192" s="41">
        <v>424448</v>
      </c>
      <c r="F192" s="41">
        <v>424447.74</v>
      </c>
      <c r="G192" s="91">
        <f t="shared" si="5"/>
        <v>0.9999993874396863</v>
      </c>
    </row>
    <row r="193" spans="1:7" s="21" customFormat="1" ht="12.75" outlineLevel="1">
      <c r="A193" s="28"/>
      <c r="B193" s="28"/>
      <c r="C193" s="54">
        <v>4040</v>
      </c>
      <c r="D193" s="55" t="s">
        <v>20</v>
      </c>
      <c r="E193" s="41">
        <v>27521</v>
      </c>
      <c r="F193" s="41">
        <v>27521.06</v>
      </c>
      <c r="G193" s="91">
        <f t="shared" si="5"/>
        <v>1.0000021801533374</v>
      </c>
    </row>
    <row r="194" spans="1:7" s="21" customFormat="1" ht="12.75" outlineLevel="1">
      <c r="A194" s="28"/>
      <c r="B194" s="28"/>
      <c r="C194" s="54">
        <v>4110</v>
      </c>
      <c r="D194" s="55" t="s">
        <v>84</v>
      </c>
      <c r="E194" s="41">
        <v>76030</v>
      </c>
      <c r="F194" s="41">
        <v>76030</v>
      </c>
      <c r="G194" s="91">
        <f t="shared" si="5"/>
        <v>1</v>
      </c>
    </row>
    <row r="195" spans="1:7" s="21" customFormat="1" ht="12.75" outlineLevel="1">
      <c r="A195" s="28"/>
      <c r="B195" s="28"/>
      <c r="C195" s="54">
        <v>4170</v>
      </c>
      <c r="D195" s="55" t="s">
        <v>133</v>
      </c>
      <c r="E195" s="41">
        <v>510</v>
      </c>
      <c r="F195" s="41">
        <v>510</v>
      </c>
      <c r="G195" s="91">
        <f t="shared" si="5"/>
        <v>1</v>
      </c>
    </row>
    <row r="196" spans="1:7" s="21" customFormat="1" ht="12.75" outlineLevel="1">
      <c r="A196" s="28"/>
      <c r="B196" s="28"/>
      <c r="C196" s="54">
        <v>4120</v>
      </c>
      <c r="D196" s="55" t="s">
        <v>22</v>
      </c>
      <c r="E196" s="41">
        <v>10970</v>
      </c>
      <c r="F196" s="41">
        <v>10970</v>
      </c>
      <c r="G196" s="91">
        <f t="shared" si="5"/>
        <v>1</v>
      </c>
    </row>
    <row r="197" spans="1:7" s="21" customFormat="1" ht="12.75" outlineLevel="1">
      <c r="A197" s="28"/>
      <c r="B197" s="28"/>
      <c r="C197" s="54">
        <v>4210</v>
      </c>
      <c r="D197" s="55" t="s">
        <v>13</v>
      </c>
      <c r="E197" s="41">
        <v>32151</v>
      </c>
      <c r="F197" s="41">
        <v>32150.74</v>
      </c>
      <c r="G197" s="91">
        <f t="shared" si="5"/>
        <v>0.9999919131597773</v>
      </c>
    </row>
    <row r="198" spans="1:7" s="21" customFormat="1" ht="25.5" outlineLevel="1">
      <c r="A198" s="28"/>
      <c r="B198" s="28"/>
      <c r="C198" s="54">
        <v>4240</v>
      </c>
      <c r="D198" s="55" t="s">
        <v>73</v>
      </c>
      <c r="E198" s="41">
        <v>2685</v>
      </c>
      <c r="F198" s="41">
        <v>2685</v>
      </c>
      <c r="G198" s="91">
        <f t="shared" si="5"/>
        <v>1</v>
      </c>
    </row>
    <row r="199" spans="1:7" s="21" customFormat="1" ht="12.75" outlineLevel="1">
      <c r="A199" s="28"/>
      <c r="B199" s="28"/>
      <c r="C199" s="54">
        <v>4260</v>
      </c>
      <c r="D199" s="55" t="s">
        <v>23</v>
      </c>
      <c r="E199" s="41">
        <v>63495</v>
      </c>
      <c r="F199" s="41">
        <v>63495.4</v>
      </c>
      <c r="G199" s="91">
        <f t="shared" si="5"/>
        <v>1.0000062997086385</v>
      </c>
    </row>
    <row r="200" spans="1:7" s="21" customFormat="1" ht="12.75" outlineLevel="1">
      <c r="A200" s="28"/>
      <c r="B200" s="28"/>
      <c r="C200" s="54">
        <v>4270</v>
      </c>
      <c r="D200" s="55" t="s">
        <v>31</v>
      </c>
      <c r="E200" s="41">
        <v>10600</v>
      </c>
      <c r="F200" s="41">
        <v>10600</v>
      </c>
      <c r="G200" s="91">
        <f t="shared" si="5"/>
        <v>1</v>
      </c>
    </row>
    <row r="201" spans="1:7" s="21" customFormat="1" ht="12.75" outlineLevel="1">
      <c r="A201" s="28"/>
      <c r="B201" s="28"/>
      <c r="C201" s="54">
        <v>4280</v>
      </c>
      <c r="D201" s="55" t="s">
        <v>76</v>
      </c>
      <c r="E201" s="41">
        <v>320</v>
      </c>
      <c r="F201" s="41">
        <v>320</v>
      </c>
      <c r="G201" s="91">
        <f t="shared" si="5"/>
        <v>1</v>
      </c>
    </row>
    <row r="202" spans="1:7" s="21" customFormat="1" ht="12.75" outlineLevel="1">
      <c r="A202" s="28"/>
      <c r="B202" s="28"/>
      <c r="C202" s="54">
        <v>4300</v>
      </c>
      <c r="D202" s="55" t="s">
        <v>65</v>
      </c>
      <c r="E202" s="41">
        <v>40489</v>
      </c>
      <c r="F202" s="41">
        <v>40088.87</v>
      </c>
      <c r="G202" s="91">
        <f aca="true" t="shared" si="6" ref="G202:G234">F202/E202</f>
        <v>0.9901175627948332</v>
      </c>
    </row>
    <row r="203" spans="1:7" s="21" customFormat="1" ht="25.5" outlineLevel="1">
      <c r="A203" s="28"/>
      <c r="B203" s="28"/>
      <c r="C203" s="54">
        <v>4350</v>
      </c>
      <c r="D203" s="55" t="s">
        <v>144</v>
      </c>
      <c r="E203" s="41">
        <v>3227</v>
      </c>
      <c r="F203" s="41">
        <v>3227.19</v>
      </c>
      <c r="G203" s="91">
        <f t="shared" si="6"/>
        <v>1.0000588782150603</v>
      </c>
    </row>
    <row r="204" spans="1:7" s="21" customFormat="1" ht="12.75" outlineLevel="1">
      <c r="A204" s="28"/>
      <c r="B204" s="28"/>
      <c r="C204" s="54">
        <v>4410</v>
      </c>
      <c r="D204" s="55" t="s">
        <v>25</v>
      </c>
      <c r="E204" s="41">
        <v>701</v>
      </c>
      <c r="F204" s="41">
        <v>701.2</v>
      </c>
      <c r="G204" s="91">
        <f t="shared" si="6"/>
        <v>1.0002853067047077</v>
      </c>
    </row>
    <row r="205" spans="1:7" s="21" customFormat="1" ht="12.75" outlineLevel="1">
      <c r="A205" s="28"/>
      <c r="B205" s="28"/>
      <c r="C205" s="54">
        <v>4430</v>
      </c>
      <c r="D205" s="55" t="s">
        <v>26</v>
      </c>
      <c r="E205" s="41">
        <v>2429</v>
      </c>
      <c r="F205" s="41">
        <v>2429</v>
      </c>
      <c r="G205" s="91">
        <f t="shared" si="6"/>
        <v>1</v>
      </c>
    </row>
    <row r="206" spans="1:7" s="21" customFormat="1" ht="25.5" outlineLevel="1">
      <c r="A206" s="28"/>
      <c r="B206" s="28"/>
      <c r="C206" s="54">
        <v>4440</v>
      </c>
      <c r="D206" s="55" t="s">
        <v>27</v>
      </c>
      <c r="E206" s="41">
        <v>23784</v>
      </c>
      <c r="F206" s="41">
        <v>23784</v>
      </c>
      <c r="G206" s="91">
        <f t="shared" si="6"/>
        <v>1</v>
      </c>
    </row>
    <row r="207" spans="1:7" s="21" customFormat="1" ht="25.5" outlineLevel="1">
      <c r="A207" s="28"/>
      <c r="B207" s="28"/>
      <c r="C207" s="52">
        <v>6060</v>
      </c>
      <c r="D207" s="51" t="s">
        <v>126</v>
      </c>
      <c r="E207" s="41">
        <v>7000</v>
      </c>
      <c r="F207" s="41">
        <v>7000.12</v>
      </c>
      <c r="G207" s="91">
        <f t="shared" si="6"/>
        <v>1.000017142857143</v>
      </c>
    </row>
    <row r="208" spans="1:7" s="21" customFormat="1" ht="12.75">
      <c r="A208" s="28"/>
      <c r="B208" s="35">
        <v>80120</v>
      </c>
      <c r="C208" s="54"/>
      <c r="D208" s="46" t="s">
        <v>86</v>
      </c>
      <c r="E208" s="40">
        <f>SUM(E209:E219)</f>
        <v>1784132</v>
      </c>
      <c r="F208" s="40">
        <f>SUM(F209:F219)</f>
        <v>1781275.93</v>
      </c>
      <c r="G208" s="91">
        <f t="shared" si="6"/>
        <v>0.9983991823474945</v>
      </c>
    </row>
    <row r="209" spans="1:7" s="21" customFormat="1" ht="38.25" outlineLevel="1">
      <c r="A209" s="28"/>
      <c r="B209" s="28"/>
      <c r="C209" s="54">
        <v>2540</v>
      </c>
      <c r="D209" s="55" t="s">
        <v>87</v>
      </c>
      <c r="E209" s="41">
        <v>92000</v>
      </c>
      <c r="F209" s="41">
        <v>90264</v>
      </c>
      <c r="G209" s="91">
        <f t="shared" si="6"/>
        <v>0.9811304347826086</v>
      </c>
    </row>
    <row r="210" spans="1:7" s="21" customFormat="1" ht="25.5" outlineLevel="1">
      <c r="A210" s="28"/>
      <c r="B210" s="28"/>
      <c r="C210" s="54">
        <v>3020</v>
      </c>
      <c r="D210" s="55" t="s">
        <v>127</v>
      </c>
      <c r="E210" s="41">
        <v>49739</v>
      </c>
      <c r="F210" s="41">
        <v>49739</v>
      </c>
      <c r="G210" s="91">
        <f t="shared" si="6"/>
        <v>1</v>
      </c>
    </row>
    <row r="211" spans="1:7" s="21" customFormat="1" ht="12.75" outlineLevel="1">
      <c r="A211" s="28"/>
      <c r="B211" s="28"/>
      <c r="C211" s="54">
        <v>4010</v>
      </c>
      <c r="D211" s="55" t="s">
        <v>19</v>
      </c>
      <c r="E211" s="41">
        <v>1208554</v>
      </c>
      <c r="F211" s="41">
        <v>1208554</v>
      </c>
      <c r="G211" s="91">
        <f t="shared" si="6"/>
        <v>1</v>
      </c>
    </row>
    <row r="212" spans="1:7" s="21" customFormat="1" ht="12.75" outlineLevel="1">
      <c r="A212" s="28"/>
      <c r="B212" s="28"/>
      <c r="C212" s="54">
        <v>4040</v>
      </c>
      <c r="D212" s="55" t="s">
        <v>20</v>
      </c>
      <c r="E212" s="41">
        <v>68851</v>
      </c>
      <c r="F212" s="41">
        <v>68850.93</v>
      </c>
      <c r="G212" s="91">
        <f t="shared" si="6"/>
        <v>0.9999989833117892</v>
      </c>
    </row>
    <row r="213" spans="1:7" s="21" customFormat="1" ht="12.75" outlineLevel="1">
      <c r="A213" s="28"/>
      <c r="B213" s="28"/>
      <c r="C213" s="54">
        <v>4110</v>
      </c>
      <c r="D213" s="55" t="s">
        <v>84</v>
      </c>
      <c r="E213" s="41">
        <v>232495</v>
      </c>
      <c r="F213" s="41">
        <v>232495</v>
      </c>
      <c r="G213" s="91">
        <f t="shared" si="6"/>
        <v>1</v>
      </c>
    </row>
    <row r="214" spans="1:7" s="21" customFormat="1" ht="12.75" outlineLevel="1">
      <c r="A214" s="28"/>
      <c r="B214" s="28"/>
      <c r="C214" s="54">
        <v>4120</v>
      </c>
      <c r="D214" s="55" t="s">
        <v>22</v>
      </c>
      <c r="E214" s="41">
        <v>33005</v>
      </c>
      <c r="F214" s="41">
        <v>33005</v>
      </c>
      <c r="G214" s="91">
        <f t="shared" si="6"/>
        <v>1</v>
      </c>
    </row>
    <row r="215" spans="1:7" s="21" customFormat="1" ht="12.75" outlineLevel="1">
      <c r="A215" s="28"/>
      <c r="B215" s="28"/>
      <c r="C215" s="54">
        <v>4210</v>
      </c>
      <c r="D215" s="55" t="s">
        <v>13</v>
      </c>
      <c r="E215" s="41">
        <v>9140</v>
      </c>
      <c r="F215" s="41">
        <v>9140</v>
      </c>
      <c r="G215" s="91">
        <f t="shared" si="6"/>
        <v>1</v>
      </c>
    </row>
    <row r="216" spans="1:7" s="21" customFormat="1" ht="25.5" outlineLevel="1">
      <c r="A216" s="28"/>
      <c r="B216" s="28"/>
      <c r="C216" s="54">
        <v>4240</v>
      </c>
      <c r="D216" s="55" t="s">
        <v>73</v>
      </c>
      <c r="E216" s="41">
        <v>3000</v>
      </c>
      <c r="F216" s="41">
        <v>3000</v>
      </c>
      <c r="G216" s="91">
        <f t="shared" si="6"/>
        <v>1</v>
      </c>
    </row>
    <row r="217" spans="1:7" s="21" customFormat="1" ht="12.75" outlineLevel="1">
      <c r="A217" s="28"/>
      <c r="B217" s="28"/>
      <c r="C217" s="54">
        <v>4260</v>
      </c>
      <c r="D217" s="55" t="s">
        <v>23</v>
      </c>
      <c r="E217" s="41">
        <v>5080</v>
      </c>
      <c r="F217" s="41">
        <v>5080</v>
      </c>
      <c r="G217" s="91">
        <f t="shared" si="6"/>
        <v>1</v>
      </c>
    </row>
    <row r="218" spans="1:7" s="21" customFormat="1" ht="12.75" outlineLevel="1">
      <c r="A218" s="28"/>
      <c r="B218" s="28"/>
      <c r="C218" s="54">
        <v>4300</v>
      </c>
      <c r="D218" s="55" t="s">
        <v>35</v>
      </c>
      <c r="E218" s="41">
        <v>4320</v>
      </c>
      <c r="F218" s="41">
        <v>3200</v>
      </c>
      <c r="G218" s="91">
        <f t="shared" si="6"/>
        <v>0.7407407407407407</v>
      </c>
    </row>
    <row r="219" spans="1:7" s="21" customFormat="1" ht="25.5" outlineLevel="1">
      <c r="A219" s="28"/>
      <c r="B219" s="28"/>
      <c r="C219" s="54">
        <v>4440</v>
      </c>
      <c r="D219" s="55" t="s">
        <v>27</v>
      </c>
      <c r="E219" s="41">
        <v>77948</v>
      </c>
      <c r="F219" s="41">
        <v>77948</v>
      </c>
      <c r="G219" s="91">
        <f t="shared" si="6"/>
        <v>1</v>
      </c>
    </row>
    <row r="220" spans="1:7" s="21" customFormat="1" ht="12.75">
      <c r="A220" s="28"/>
      <c r="B220" s="28"/>
      <c r="C220" s="53" t="s">
        <v>51</v>
      </c>
      <c r="D220" s="55"/>
      <c r="E220" s="41"/>
      <c r="F220" s="41"/>
      <c r="G220" s="91"/>
    </row>
    <row r="221" spans="1:7" s="21" customFormat="1" ht="12.75">
      <c r="A221" s="28"/>
      <c r="B221" s="52"/>
      <c r="C221" s="54"/>
      <c r="D221" s="46" t="s">
        <v>180</v>
      </c>
      <c r="E221" s="41">
        <f>SUM(E222:E230)-E223</f>
        <v>772017</v>
      </c>
      <c r="F221" s="41">
        <f>SUM(F222:F230)-F223</f>
        <v>770896.93</v>
      </c>
      <c r="G221" s="91">
        <f t="shared" si="6"/>
        <v>0.9985491640728119</v>
      </c>
    </row>
    <row r="222" spans="1:7" s="21" customFormat="1" ht="25.5" outlineLevel="1">
      <c r="A222" s="28"/>
      <c r="B222" s="28"/>
      <c r="C222" s="54">
        <v>3020</v>
      </c>
      <c r="D222" s="55" t="s">
        <v>127</v>
      </c>
      <c r="E222" s="41">
        <v>1390</v>
      </c>
      <c r="F222" s="41">
        <v>1390</v>
      </c>
      <c r="G222" s="91">
        <f t="shared" si="6"/>
        <v>1</v>
      </c>
    </row>
    <row r="223" spans="1:7" s="21" customFormat="1" ht="12.75" outlineLevel="1">
      <c r="A223" s="28"/>
      <c r="B223" s="28"/>
      <c r="C223" s="54"/>
      <c r="D223" s="55" t="s">
        <v>88</v>
      </c>
      <c r="E223" s="41"/>
      <c r="F223" s="41"/>
      <c r="G223" s="91"/>
    </row>
    <row r="224" spans="1:7" s="21" customFormat="1" ht="12.75" outlineLevel="1">
      <c r="A224" s="28"/>
      <c r="B224" s="28"/>
      <c r="C224" s="54">
        <v>4010</v>
      </c>
      <c r="D224" s="55" t="s">
        <v>19</v>
      </c>
      <c r="E224" s="41">
        <v>567600</v>
      </c>
      <c r="F224" s="41">
        <v>567600</v>
      </c>
      <c r="G224" s="91">
        <f t="shared" si="6"/>
        <v>1</v>
      </c>
    </row>
    <row r="225" spans="1:7" s="21" customFormat="1" ht="12.75" outlineLevel="1">
      <c r="A225" s="28"/>
      <c r="B225" s="28"/>
      <c r="C225" s="54">
        <v>4040</v>
      </c>
      <c r="D225" s="55" t="s">
        <v>20</v>
      </c>
      <c r="E225" s="41">
        <v>39071</v>
      </c>
      <c r="F225" s="41">
        <v>39070.93</v>
      </c>
      <c r="G225" s="91">
        <f t="shared" si="6"/>
        <v>0.9999982083898544</v>
      </c>
    </row>
    <row r="226" spans="1:7" s="21" customFormat="1" ht="12.75" outlineLevel="1">
      <c r="A226" s="28"/>
      <c r="B226" s="28"/>
      <c r="C226" s="54">
        <v>4110</v>
      </c>
      <c r="D226" s="55" t="s">
        <v>84</v>
      </c>
      <c r="E226" s="41">
        <v>101500</v>
      </c>
      <c r="F226" s="41">
        <v>101500</v>
      </c>
      <c r="G226" s="91">
        <f t="shared" si="6"/>
        <v>1</v>
      </c>
    </row>
    <row r="227" spans="1:7" s="21" customFormat="1" ht="12.75" outlineLevel="1">
      <c r="A227" s="28"/>
      <c r="B227" s="28"/>
      <c r="C227" s="54">
        <v>4120</v>
      </c>
      <c r="D227" s="55" t="s">
        <v>22</v>
      </c>
      <c r="E227" s="41">
        <v>14720</v>
      </c>
      <c r="F227" s="41">
        <v>14720</v>
      </c>
      <c r="G227" s="91">
        <f t="shared" si="6"/>
        <v>1</v>
      </c>
    </row>
    <row r="228" spans="1:7" s="21" customFormat="1" ht="25.5" outlineLevel="1">
      <c r="A228" s="28"/>
      <c r="B228" s="28"/>
      <c r="C228" s="54">
        <v>4240</v>
      </c>
      <c r="D228" s="55" t="s">
        <v>73</v>
      </c>
      <c r="E228" s="41">
        <v>3000</v>
      </c>
      <c r="F228" s="41">
        <v>3000</v>
      </c>
      <c r="G228" s="91">
        <f t="shared" si="6"/>
        <v>1</v>
      </c>
    </row>
    <row r="229" spans="1:7" s="21" customFormat="1" ht="12.75" outlineLevel="1">
      <c r="A229" s="28"/>
      <c r="B229" s="28"/>
      <c r="C229" s="54">
        <v>4300</v>
      </c>
      <c r="D229" s="55" t="s">
        <v>35</v>
      </c>
      <c r="E229" s="41">
        <v>4320</v>
      </c>
      <c r="F229" s="41">
        <v>3200</v>
      </c>
      <c r="G229" s="91">
        <f t="shared" si="6"/>
        <v>0.7407407407407407</v>
      </c>
    </row>
    <row r="230" spans="1:7" s="21" customFormat="1" ht="25.5" outlineLevel="1">
      <c r="A230" s="28"/>
      <c r="B230" s="28"/>
      <c r="C230" s="54">
        <v>4440</v>
      </c>
      <c r="D230" s="55" t="s">
        <v>27</v>
      </c>
      <c r="E230" s="41">
        <v>40416</v>
      </c>
      <c r="F230" s="41">
        <v>40416</v>
      </c>
      <c r="G230" s="91">
        <f t="shared" si="6"/>
        <v>1</v>
      </c>
    </row>
    <row r="231" spans="1:7" s="21" customFormat="1" ht="12.75">
      <c r="A231" s="28"/>
      <c r="B231" s="28"/>
      <c r="C231" s="54"/>
      <c r="D231" s="46" t="s">
        <v>181</v>
      </c>
      <c r="E231" s="41">
        <f>SUM(E232:E239)</f>
        <v>920115</v>
      </c>
      <c r="F231" s="41">
        <f>SUM(F232:F239)</f>
        <v>920115</v>
      </c>
      <c r="G231" s="91">
        <f t="shared" si="6"/>
        <v>1</v>
      </c>
    </row>
    <row r="232" spans="1:7" s="21" customFormat="1" ht="25.5" outlineLevel="1">
      <c r="A232" s="28"/>
      <c r="B232" s="28"/>
      <c r="C232" s="54">
        <v>3020</v>
      </c>
      <c r="D232" s="55" t="s">
        <v>83</v>
      </c>
      <c r="E232" s="41">
        <v>48349</v>
      </c>
      <c r="F232" s="41">
        <v>48349</v>
      </c>
      <c r="G232" s="91">
        <f t="shared" si="6"/>
        <v>1</v>
      </c>
    </row>
    <row r="233" spans="1:7" s="21" customFormat="1" ht="12.75" outlineLevel="1">
      <c r="A233" s="28"/>
      <c r="B233" s="28"/>
      <c r="C233" s="54">
        <v>4010</v>
      </c>
      <c r="D233" s="55" t="s">
        <v>19</v>
      </c>
      <c r="E233" s="41">
        <v>640954</v>
      </c>
      <c r="F233" s="41">
        <v>640954</v>
      </c>
      <c r="G233" s="91">
        <f t="shared" si="6"/>
        <v>1</v>
      </c>
    </row>
    <row r="234" spans="1:7" s="21" customFormat="1" ht="12.75" outlineLevel="1">
      <c r="A234" s="28"/>
      <c r="B234" s="28"/>
      <c r="C234" s="54">
        <v>4040</v>
      </c>
      <c r="D234" s="55" t="s">
        <v>20</v>
      </c>
      <c r="E234" s="41">
        <v>29780</v>
      </c>
      <c r="F234" s="41">
        <v>29780</v>
      </c>
      <c r="G234" s="91">
        <f t="shared" si="6"/>
        <v>1</v>
      </c>
    </row>
    <row r="235" spans="1:7" s="21" customFormat="1" ht="12.75" outlineLevel="1">
      <c r="A235" s="28"/>
      <c r="B235" s="28"/>
      <c r="C235" s="54">
        <v>4110</v>
      </c>
      <c r="D235" s="55" t="s">
        <v>84</v>
      </c>
      <c r="E235" s="41">
        <v>130995</v>
      </c>
      <c r="F235" s="41">
        <v>130995</v>
      </c>
      <c r="G235" s="91">
        <f aca="true" t="shared" si="7" ref="G235:G267">F235/E235</f>
        <v>1</v>
      </c>
    </row>
    <row r="236" spans="1:7" s="21" customFormat="1" ht="12.75" outlineLevel="1">
      <c r="A236" s="28"/>
      <c r="B236" s="28"/>
      <c r="C236" s="54">
        <v>4120</v>
      </c>
      <c r="D236" s="55" t="s">
        <v>22</v>
      </c>
      <c r="E236" s="41">
        <v>18285</v>
      </c>
      <c r="F236" s="41">
        <v>18285</v>
      </c>
      <c r="G236" s="91">
        <f t="shared" si="7"/>
        <v>1</v>
      </c>
    </row>
    <row r="237" spans="1:7" s="21" customFormat="1" ht="12.75" outlineLevel="1">
      <c r="A237" s="28"/>
      <c r="B237" s="28"/>
      <c r="C237" s="54">
        <v>4210</v>
      </c>
      <c r="D237" s="55" t="s">
        <v>13</v>
      </c>
      <c r="E237" s="41">
        <v>9140</v>
      </c>
      <c r="F237" s="41">
        <v>9140</v>
      </c>
      <c r="G237" s="91">
        <f t="shared" si="7"/>
        <v>1</v>
      </c>
    </row>
    <row r="238" spans="1:7" s="21" customFormat="1" ht="12.75" outlineLevel="1">
      <c r="A238" s="28"/>
      <c r="B238" s="28"/>
      <c r="C238" s="54">
        <v>4260</v>
      </c>
      <c r="D238" s="55" t="s">
        <v>23</v>
      </c>
      <c r="E238" s="41">
        <v>5080</v>
      </c>
      <c r="F238" s="41">
        <v>5080</v>
      </c>
      <c r="G238" s="91">
        <f t="shared" si="7"/>
        <v>1</v>
      </c>
    </row>
    <row r="239" spans="1:7" s="21" customFormat="1" ht="25.5" outlineLevel="1">
      <c r="A239" s="28"/>
      <c r="B239" s="28"/>
      <c r="C239" s="54">
        <v>4440</v>
      </c>
      <c r="D239" s="55" t="s">
        <v>27</v>
      </c>
      <c r="E239" s="41">
        <v>37532</v>
      </c>
      <c r="F239" s="41">
        <v>37532</v>
      </c>
      <c r="G239" s="91">
        <f t="shared" si="7"/>
        <v>1</v>
      </c>
    </row>
    <row r="240" spans="1:7" s="21" customFormat="1" ht="25.5">
      <c r="A240" s="28"/>
      <c r="B240" s="28"/>
      <c r="C240" s="54"/>
      <c r="D240" s="46" t="s">
        <v>170</v>
      </c>
      <c r="E240" s="41">
        <f>SUM(E241)</f>
        <v>92000</v>
      </c>
      <c r="F240" s="41">
        <f>SUM(F241)</f>
        <v>90264</v>
      </c>
      <c r="G240" s="91">
        <f t="shared" si="7"/>
        <v>0.9811304347826086</v>
      </c>
    </row>
    <row r="241" spans="1:7" s="21" customFormat="1" ht="38.25">
      <c r="A241" s="28"/>
      <c r="B241" s="28"/>
      <c r="C241" s="54">
        <v>2540</v>
      </c>
      <c r="D241" s="55" t="s">
        <v>87</v>
      </c>
      <c r="E241" s="41">
        <v>92000</v>
      </c>
      <c r="F241" s="41">
        <v>90264</v>
      </c>
      <c r="G241" s="91">
        <f t="shared" si="7"/>
        <v>0.9811304347826086</v>
      </c>
    </row>
    <row r="242" spans="1:7" s="21" customFormat="1" ht="12.75">
      <c r="A242" s="28"/>
      <c r="B242" s="35">
        <v>80130</v>
      </c>
      <c r="C242" s="54"/>
      <c r="D242" s="46" t="s">
        <v>90</v>
      </c>
      <c r="E242" s="40">
        <f>SUM(E243:E263)</f>
        <v>5611486</v>
      </c>
      <c r="F242" s="40">
        <f>SUM(F243:F263)</f>
        <v>5557561.13</v>
      </c>
      <c r="G242" s="91">
        <f t="shared" si="7"/>
        <v>0.9903902691729071</v>
      </c>
    </row>
    <row r="243" spans="1:7" s="21" customFormat="1" ht="51" outlineLevel="1">
      <c r="A243" s="28"/>
      <c r="B243" s="28"/>
      <c r="C243" s="54">
        <v>2310</v>
      </c>
      <c r="D243" s="55" t="s">
        <v>129</v>
      </c>
      <c r="E243" s="41">
        <v>24959</v>
      </c>
      <c r="F243" s="41">
        <v>19224</v>
      </c>
      <c r="G243" s="91">
        <f t="shared" si="7"/>
        <v>0.7702231659922273</v>
      </c>
    </row>
    <row r="244" spans="1:7" s="21" customFormat="1" ht="25.5" outlineLevel="1">
      <c r="A244" s="28"/>
      <c r="B244" s="28"/>
      <c r="C244" s="54">
        <v>3020</v>
      </c>
      <c r="D244" s="55" t="s">
        <v>127</v>
      </c>
      <c r="E244" s="41">
        <v>173417</v>
      </c>
      <c r="F244" s="41">
        <v>173417.71</v>
      </c>
      <c r="G244" s="91">
        <f t="shared" si="7"/>
        <v>1.000004094177618</v>
      </c>
    </row>
    <row r="245" spans="1:7" s="21" customFormat="1" ht="12.75" outlineLevel="1">
      <c r="A245" s="28"/>
      <c r="B245" s="28"/>
      <c r="C245" s="54">
        <v>4010</v>
      </c>
      <c r="D245" s="55" t="s">
        <v>19</v>
      </c>
      <c r="E245" s="41">
        <v>3100878</v>
      </c>
      <c r="F245" s="41">
        <v>3100878</v>
      </c>
      <c r="G245" s="91">
        <f t="shared" si="7"/>
        <v>1</v>
      </c>
    </row>
    <row r="246" spans="1:7" s="21" customFormat="1" ht="12.75" outlineLevel="1">
      <c r="A246" s="28"/>
      <c r="B246" s="28"/>
      <c r="C246" s="54">
        <v>4040</v>
      </c>
      <c r="D246" s="55" t="s">
        <v>20</v>
      </c>
      <c r="E246" s="41">
        <v>234938</v>
      </c>
      <c r="F246" s="41">
        <v>234937.61</v>
      </c>
      <c r="G246" s="91">
        <f t="shared" si="7"/>
        <v>0.9999983399875711</v>
      </c>
    </row>
    <row r="247" spans="1:7" s="21" customFormat="1" ht="12.75" outlineLevel="1">
      <c r="A247" s="28"/>
      <c r="B247" s="28"/>
      <c r="C247" s="54">
        <v>4110</v>
      </c>
      <c r="D247" s="55" t="s">
        <v>84</v>
      </c>
      <c r="E247" s="41">
        <v>618110</v>
      </c>
      <c r="F247" s="92">
        <v>618110.1</v>
      </c>
      <c r="G247" s="91">
        <f>F247/E247</f>
        <v>1.0000001617835013</v>
      </c>
    </row>
    <row r="248" spans="1:7" s="21" customFormat="1" ht="12.75" outlineLevel="1">
      <c r="A248" s="28"/>
      <c r="B248" s="28"/>
      <c r="C248" s="54">
        <v>4120</v>
      </c>
      <c r="D248" s="55" t="s">
        <v>22</v>
      </c>
      <c r="E248" s="41">
        <v>87638</v>
      </c>
      <c r="F248" s="41">
        <v>87637.71</v>
      </c>
      <c r="G248" s="91">
        <f t="shared" si="7"/>
        <v>0.9999966909331569</v>
      </c>
    </row>
    <row r="249" spans="1:7" s="21" customFormat="1" ht="12.75" outlineLevel="1">
      <c r="A249" s="28"/>
      <c r="B249" s="28"/>
      <c r="C249" s="54">
        <v>4140</v>
      </c>
      <c r="D249" s="55" t="s">
        <v>142</v>
      </c>
      <c r="E249" s="41">
        <v>3860</v>
      </c>
      <c r="F249" s="41">
        <v>3860</v>
      </c>
      <c r="G249" s="91">
        <f t="shared" si="7"/>
        <v>1</v>
      </c>
    </row>
    <row r="250" spans="1:7" s="21" customFormat="1" ht="12.75" outlineLevel="1">
      <c r="A250" s="28"/>
      <c r="B250" s="28"/>
      <c r="C250" s="54">
        <v>4170</v>
      </c>
      <c r="D250" s="55" t="s">
        <v>133</v>
      </c>
      <c r="E250" s="41">
        <v>87767</v>
      </c>
      <c r="F250" s="41">
        <v>87767.19</v>
      </c>
      <c r="G250" s="91">
        <f t="shared" si="7"/>
        <v>1.0000021648227695</v>
      </c>
    </row>
    <row r="251" spans="1:7" s="21" customFormat="1" ht="12.75" outlineLevel="1">
      <c r="A251" s="28"/>
      <c r="B251" s="28"/>
      <c r="C251" s="54">
        <v>4210</v>
      </c>
      <c r="D251" s="55" t="s">
        <v>13</v>
      </c>
      <c r="E251" s="41">
        <v>313845</v>
      </c>
      <c r="F251" s="41">
        <v>313845</v>
      </c>
      <c r="G251" s="91">
        <f t="shared" si="7"/>
        <v>1</v>
      </c>
    </row>
    <row r="252" spans="1:7" s="21" customFormat="1" ht="25.5" outlineLevel="1">
      <c r="A252" s="53"/>
      <c r="B252" s="53"/>
      <c r="C252" s="54">
        <v>4240</v>
      </c>
      <c r="D252" s="55" t="s">
        <v>74</v>
      </c>
      <c r="E252" s="41">
        <v>183696</v>
      </c>
      <c r="F252" s="41">
        <v>183697</v>
      </c>
      <c r="G252" s="91">
        <f t="shared" si="7"/>
        <v>1.0000054437766746</v>
      </c>
    </row>
    <row r="253" spans="1:7" s="21" customFormat="1" ht="12.75" outlineLevel="1">
      <c r="A253" s="28"/>
      <c r="B253" s="28"/>
      <c r="C253" s="54">
        <v>4260</v>
      </c>
      <c r="D253" s="55" t="s">
        <v>23</v>
      </c>
      <c r="E253" s="41">
        <v>161459</v>
      </c>
      <c r="F253" s="41">
        <v>161458.77</v>
      </c>
      <c r="G253" s="91">
        <f t="shared" si="7"/>
        <v>0.9999985754897528</v>
      </c>
    </row>
    <row r="254" spans="1:7" s="21" customFormat="1" ht="12.75" outlineLevel="1">
      <c r="A254" s="28"/>
      <c r="B254" s="28"/>
      <c r="C254" s="54">
        <v>4270</v>
      </c>
      <c r="D254" s="55" t="s">
        <v>24</v>
      </c>
      <c r="E254" s="41">
        <v>41557</v>
      </c>
      <c r="F254" s="41">
        <v>41557.61</v>
      </c>
      <c r="G254" s="91">
        <f t="shared" si="7"/>
        <v>1.000014678634165</v>
      </c>
    </row>
    <row r="255" spans="1:7" s="21" customFormat="1" ht="12.75" outlineLevel="1">
      <c r="A255" s="28"/>
      <c r="B255" s="28"/>
      <c r="C255" s="54">
        <v>4280</v>
      </c>
      <c r="D255" s="55" t="s">
        <v>76</v>
      </c>
      <c r="E255" s="41">
        <v>4178</v>
      </c>
      <c r="F255" s="41">
        <v>4178</v>
      </c>
      <c r="G255" s="91">
        <f t="shared" si="7"/>
        <v>1</v>
      </c>
    </row>
    <row r="256" spans="1:7" s="21" customFormat="1" ht="12.75" outlineLevel="1">
      <c r="A256" s="28"/>
      <c r="B256" s="28"/>
      <c r="C256" s="54">
        <v>4300</v>
      </c>
      <c r="D256" s="55" t="s">
        <v>35</v>
      </c>
      <c r="E256" s="41">
        <v>131248</v>
      </c>
      <c r="F256" s="41">
        <v>131248.09</v>
      </c>
      <c r="G256" s="91">
        <f t="shared" si="7"/>
        <v>1.0000006857247348</v>
      </c>
    </row>
    <row r="257" spans="1:7" s="21" customFormat="1" ht="25.5" outlineLevel="1">
      <c r="A257" s="28"/>
      <c r="B257" s="28"/>
      <c r="C257" s="54">
        <v>4350</v>
      </c>
      <c r="D257" s="55" t="s">
        <v>144</v>
      </c>
      <c r="E257" s="41">
        <v>6016</v>
      </c>
      <c r="F257" s="41">
        <v>6016</v>
      </c>
      <c r="G257" s="91">
        <f t="shared" si="7"/>
        <v>1</v>
      </c>
    </row>
    <row r="258" spans="1:7" s="21" customFormat="1" ht="12.75" outlineLevel="1">
      <c r="A258" s="28"/>
      <c r="B258" s="28"/>
      <c r="C258" s="54">
        <v>4410</v>
      </c>
      <c r="D258" s="55" t="s">
        <v>25</v>
      </c>
      <c r="E258" s="41">
        <v>10465</v>
      </c>
      <c r="F258" s="41">
        <v>10464.5</v>
      </c>
      <c r="G258" s="91">
        <f t="shared" si="7"/>
        <v>0.9999522216913521</v>
      </c>
    </row>
    <row r="259" spans="1:7" s="21" customFormat="1" ht="12.75" outlineLevel="1">
      <c r="A259" s="28"/>
      <c r="B259" s="28"/>
      <c r="C259" s="54">
        <v>4430</v>
      </c>
      <c r="D259" s="55" t="s">
        <v>26</v>
      </c>
      <c r="E259" s="41">
        <v>17307</v>
      </c>
      <c r="F259" s="41">
        <v>17306.84</v>
      </c>
      <c r="G259" s="91">
        <f t="shared" si="7"/>
        <v>0.999990755185763</v>
      </c>
    </row>
    <row r="260" spans="1:7" s="21" customFormat="1" ht="25.5" outlineLevel="1">
      <c r="A260" s="28"/>
      <c r="B260" s="28"/>
      <c r="C260" s="54">
        <v>4440</v>
      </c>
      <c r="D260" s="55" t="s">
        <v>27</v>
      </c>
      <c r="E260" s="41">
        <v>199297</v>
      </c>
      <c r="F260" s="41">
        <v>199297</v>
      </c>
      <c r="G260" s="91">
        <f t="shared" si="7"/>
        <v>1</v>
      </c>
    </row>
    <row r="261" spans="1:7" s="21" customFormat="1" ht="12.75" outlineLevel="1">
      <c r="A261" s="28"/>
      <c r="B261" s="28"/>
      <c r="C261" s="54">
        <v>4480</v>
      </c>
      <c r="D261" s="55" t="s">
        <v>89</v>
      </c>
      <c r="E261" s="48">
        <v>2450</v>
      </c>
      <c r="F261" s="48">
        <v>2450</v>
      </c>
      <c r="G261" s="91">
        <f t="shared" si="7"/>
        <v>1</v>
      </c>
    </row>
    <row r="262" spans="1:7" s="21" customFormat="1" ht="25.5" outlineLevel="1">
      <c r="A262" s="28"/>
      <c r="B262" s="28"/>
      <c r="C262" s="54">
        <v>6050</v>
      </c>
      <c r="D262" s="55" t="s">
        <v>152</v>
      </c>
      <c r="E262" s="48">
        <v>208401</v>
      </c>
      <c r="F262" s="48">
        <v>160210</v>
      </c>
      <c r="G262" s="91">
        <f t="shared" si="7"/>
        <v>0.7687583073017884</v>
      </c>
    </row>
    <row r="263" spans="1:7" s="21" customFormat="1" ht="12.75" outlineLevel="1">
      <c r="A263" s="28"/>
      <c r="B263" s="28"/>
      <c r="C263" s="53" t="s">
        <v>51</v>
      </c>
      <c r="D263" s="55"/>
      <c r="E263" s="48"/>
      <c r="F263" s="48"/>
      <c r="G263" s="91"/>
    </row>
    <row r="264" spans="1:7" s="21" customFormat="1" ht="12.75">
      <c r="A264" s="28"/>
      <c r="B264" s="68"/>
      <c r="C264" s="54"/>
      <c r="D264" s="46" t="s">
        <v>169</v>
      </c>
      <c r="E264" s="41">
        <f>SUM(E265:E282)</f>
        <v>1319798</v>
      </c>
      <c r="F264" s="41">
        <f>SUM(F265:F282)+1</f>
        <v>1319798.1199999999</v>
      </c>
      <c r="G264" s="91">
        <f t="shared" si="7"/>
        <v>1.000000090923005</v>
      </c>
    </row>
    <row r="265" spans="1:7" s="21" customFormat="1" ht="25.5" outlineLevel="1">
      <c r="A265" s="28"/>
      <c r="B265" s="28"/>
      <c r="C265" s="54">
        <v>3020</v>
      </c>
      <c r="D265" s="55" t="s">
        <v>127</v>
      </c>
      <c r="E265" s="41">
        <v>13730</v>
      </c>
      <c r="F265" s="41">
        <v>13730</v>
      </c>
      <c r="G265" s="91">
        <f t="shared" si="7"/>
        <v>1</v>
      </c>
    </row>
    <row r="266" spans="1:7" s="21" customFormat="1" ht="12.75" outlineLevel="1">
      <c r="A266" s="28"/>
      <c r="B266" s="28"/>
      <c r="C266" s="54">
        <v>4010</v>
      </c>
      <c r="D266" s="55" t="s">
        <v>19</v>
      </c>
      <c r="E266" s="41">
        <v>725319</v>
      </c>
      <c r="F266" s="41">
        <v>725319</v>
      </c>
      <c r="G266" s="91">
        <f t="shared" si="7"/>
        <v>1</v>
      </c>
    </row>
    <row r="267" spans="1:7" s="21" customFormat="1" ht="12.75" outlineLevel="1">
      <c r="A267" s="28"/>
      <c r="B267" s="28"/>
      <c r="C267" s="54">
        <v>4040</v>
      </c>
      <c r="D267" s="55" t="s">
        <v>20</v>
      </c>
      <c r="E267" s="41">
        <v>57728</v>
      </c>
      <c r="F267" s="41">
        <v>57727.73</v>
      </c>
      <c r="G267" s="91">
        <f t="shared" si="7"/>
        <v>0.9999953228935698</v>
      </c>
    </row>
    <row r="268" spans="1:7" s="21" customFormat="1" ht="12.75" outlineLevel="1">
      <c r="A268" s="28"/>
      <c r="B268" s="28"/>
      <c r="C268" s="54">
        <v>4110</v>
      </c>
      <c r="D268" s="55" t="s">
        <v>84</v>
      </c>
      <c r="E268" s="41">
        <v>139910</v>
      </c>
      <c r="F268" s="41">
        <v>139910</v>
      </c>
      <c r="G268" s="91">
        <f aca="true" t="shared" si="8" ref="G268:G299">F268/E268</f>
        <v>1</v>
      </c>
    </row>
    <row r="269" spans="1:7" s="21" customFormat="1" ht="12.75" outlineLevel="1">
      <c r="A269" s="28"/>
      <c r="B269" s="28"/>
      <c r="C269" s="54">
        <v>4120</v>
      </c>
      <c r="D269" s="55" t="s">
        <v>22</v>
      </c>
      <c r="E269" s="41">
        <v>19574</v>
      </c>
      <c r="F269" s="41">
        <v>19574.02</v>
      </c>
      <c r="G269" s="91">
        <f t="shared" si="8"/>
        <v>1.000001021763564</v>
      </c>
    </row>
    <row r="270" spans="1:7" s="21" customFormat="1" ht="12.75" outlineLevel="1">
      <c r="A270" s="28"/>
      <c r="B270" s="28"/>
      <c r="C270" s="54">
        <v>4170</v>
      </c>
      <c r="D270" s="55" t="s">
        <v>133</v>
      </c>
      <c r="E270" s="41">
        <v>7421</v>
      </c>
      <c r="F270" s="41">
        <v>7420.82</v>
      </c>
      <c r="G270" s="91">
        <f t="shared" si="8"/>
        <v>0.9999757445088263</v>
      </c>
    </row>
    <row r="271" spans="1:7" s="21" customFormat="1" ht="12.75" outlineLevel="1">
      <c r="A271" s="28"/>
      <c r="B271" s="28"/>
      <c r="C271" s="54">
        <v>4210</v>
      </c>
      <c r="D271" s="55" t="s">
        <v>13</v>
      </c>
      <c r="E271" s="41">
        <v>71790</v>
      </c>
      <c r="F271" s="41">
        <v>71789.7</v>
      </c>
      <c r="G271" s="91">
        <f t="shared" si="8"/>
        <v>0.9999958211450062</v>
      </c>
    </row>
    <row r="272" spans="1:7" s="21" customFormat="1" ht="25.5" outlineLevel="1">
      <c r="A272" s="53"/>
      <c r="B272" s="53"/>
      <c r="C272" s="54">
        <v>4240</v>
      </c>
      <c r="D272" s="55" t="s">
        <v>74</v>
      </c>
      <c r="E272" s="41">
        <v>28059</v>
      </c>
      <c r="F272" s="41">
        <v>28059</v>
      </c>
      <c r="G272" s="91">
        <f t="shared" si="8"/>
        <v>1</v>
      </c>
    </row>
    <row r="273" spans="1:7" s="21" customFormat="1" ht="12.75" outlineLevel="1">
      <c r="A273" s="28"/>
      <c r="B273" s="28"/>
      <c r="C273" s="54">
        <v>4260</v>
      </c>
      <c r="D273" s="55" t="s">
        <v>23</v>
      </c>
      <c r="E273" s="41">
        <v>118798</v>
      </c>
      <c r="F273" s="41">
        <v>118797.77</v>
      </c>
      <c r="G273" s="91">
        <f t="shared" si="8"/>
        <v>0.9999980639404704</v>
      </c>
    </row>
    <row r="274" spans="1:7" s="21" customFormat="1" ht="12.75" outlineLevel="1">
      <c r="A274" s="28"/>
      <c r="B274" s="28"/>
      <c r="C274" s="54">
        <v>4270</v>
      </c>
      <c r="D274" s="55" t="s">
        <v>24</v>
      </c>
      <c r="E274" s="41">
        <v>22965</v>
      </c>
      <c r="F274" s="41">
        <v>22965.2</v>
      </c>
      <c r="G274" s="91">
        <f t="shared" si="8"/>
        <v>1.0000087089048553</v>
      </c>
    </row>
    <row r="275" spans="1:7" s="21" customFormat="1" ht="12.75" outlineLevel="1">
      <c r="A275" s="28"/>
      <c r="B275" s="28"/>
      <c r="C275" s="54">
        <v>4280</v>
      </c>
      <c r="D275" s="55" t="s">
        <v>76</v>
      </c>
      <c r="E275" s="41">
        <v>783</v>
      </c>
      <c r="F275" s="41">
        <v>783</v>
      </c>
      <c r="G275" s="91">
        <f t="shared" si="8"/>
        <v>1</v>
      </c>
    </row>
    <row r="276" spans="1:7" s="21" customFormat="1" ht="12.75" outlineLevel="1">
      <c r="A276" s="28"/>
      <c r="B276" s="28"/>
      <c r="C276" s="54">
        <v>4300</v>
      </c>
      <c r="D276" s="55" t="s">
        <v>35</v>
      </c>
      <c r="E276" s="41">
        <v>39548</v>
      </c>
      <c r="F276" s="41">
        <v>39547.92</v>
      </c>
      <c r="G276" s="91">
        <f t="shared" si="8"/>
        <v>0.9999979771417011</v>
      </c>
    </row>
    <row r="277" spans="1:7" s="21" customFormat="1" ht="25.5" outlineLevel="1">
      <c r="A277" s="28"/>
      <c r="B277" s="28"/>
      <c r="C277" s="54">
        <v>4350</v>
      </c>
      <c r="D277" s="55" t="s">
        <v>144</v>
      </c>
      <c r="E277" s="41">
        <v>1416</v>
      </c>
      <c r="F277" s="41">
        <v>1416</v>
      </c>
      <c r="G277" s="91">
        <f t="shared" si="8"/>
        <v>1</v>
      </c>
    </row>
    <row r="278" spans="1:7" s="21" customFormat="1" ht="12.75" outlineLevel="1">
      <c r="A278" s="28"/>
      <c r="B278" s="28"/>
      <c r="C278" s="54">
        <v>4410</v>
      </c>
      <c r="D278" s="55" t="s">
        <v>25</v>
      </c>
      <c r="E278" s="41">
        <v>2973</v>
      </c>
      <c r="F278" s="41">
        <v>2972.88</v>
      </c>
      <c r="G278" s="91">
        <f t="shared" si="8"/>
        <v>0.9999596367305752</v>
      </c>
    </row>
    <row r="279" spans="1:7" s="21" customFormat="1" ht="12.75" outlineLevel="1">
      <c r="A279" s="28"/>
      <c r="B279" s="28"/>
      <c r="C279" s="54">
        <v>4430</v>
      </c>
      <c r="D279" s="55" t="s">
        <v>26</v>
      </c>
      <c r="E279" s="41">
        <v>675</v>
      </c>
      <c r="F279" s="41">
        <v>675</v>
      </c>
      <c r="G279" s="91">
        <f t="shared" si="8"/>
        <v>1</v>
      </c>
    </row>
    <row r="280" spans="1:7" s="21" customFormat="1" ht="25.5" outlineLevel="1">
      <c r="A280" s="28"/>
      <c r="B280" s="28"/>
      <c r="C280" s="54">
        <v>4440</v>
      </c>
      <c r="D280" s="55" t="s">
        <v>27</v>
      </c>
      <c r="E280" s="41">
        <v>55828</v>
      </c>
      <c r="F280" s="41">
        <v>55828</v>
      </c>
      <c r="G280" s="91">
        <f t="shared" si="8"/>
        <v>1</v>
      </c>
    </row>
    <row r="281" spans="1:7" s="21" customFormat="1" ht="12.75" outlineLevel="1">
      <c r="A281" s="28"/>
      <c r="B281" s="28"/>
      <c r="C281" s="54">
        <v>4480</v>
      </c>
      <c r="D281" s="55" t="s">
        <v>89</v>
      </c>
      <c r="E281" s="41">
        <v>1430</v>
      </c>
      <c r="F281" s="41">
        <v>1430</v>
      </c>
      <c r="G281" s="91">
        <f t="shared" si="8"/>
        <v>1</v>
      </c>
    </row>
    <row r="282" spans="1:7" s="21" customFormat="1" ht="25.5" outlineLevel="1">
      <c r="A282" s="28"/>
      <c r="B282" s="28"/>
      <c r="C282" s="54">
        <v>6050</v>
      </c>
      <c r="D282" s="55" t="s">
        <v>152</v>
      </c>
      <c r="E282" s="41">
        <v>11851</v>
      </c>
      <c r="F282" s="41">
        <v>11851.08</v>
      </c>
      <c r="G282" s="91">
        <f t="shared" si="8"/>
        <v>1.000006750485191</v>
      </c>
    </row>
    <row r="283" spans="1:7" s="21" customFormat="1" ht="12.75">
      <c r="A283" s="28"/>
      <c r="B283" s="28"/>
      <c r="C283" s="54"/>
      <c r="D283" s="46" t="s">
        <v>173</v>
      </c>
      <c r="E283" s="41">
        <f>SUM(E284:E302)</f>
        <v>4218539</v>
      </c>
      <c r="F283" s="41">
        <f>SUM(F284:F302)</f>
        <v>4218538.62</v>
      </c>
      <c r="G283" s="91">
        <f t="shared" si="8"/>
        <v>0.9999999099214207</v>
      </c>
    </row>
    <row r="284" spans="1:7" s="21" customFormat="1" ht="25.5" outlineLevel="1">
      <c r="A284" s="28"/>
      <c r="B284" s="28"/>
      <c r="C284" s="54">
        <v>3020</v>
      </c>
      <c r="D284" s="55" t="s">
        <v>127</v>
      </c>
      <c r="E284" s="41">
        <v>159687</v>
      </c>
      <c r="F284" s="41">
        <v>159687.71</v>
      </c>
      <c r="G284" s="91">
        <f t="shared" si="8"/>
        <v>1.0000044461978745</v>
      </c>
    </row>
    <row r="285" spans="1:7" s="21" customFormat="1" ht="12.75" outlineLevel="1">
      <c r="A285" s="28"/>
      <c r="B285" s="28"/>
      <c r="C285" s="54">
        <v>4010</v>
      </c>
      <c r="D285" s="55" t="s">
        <v>19</v>
      </c>
      <c r="E285" s="41">
        <v>2375559</v>
      </c>
      <c r="F285" s="41">
        <v>2375559.06</v>
      </c>
      <c r="G285" s="91">
        <f t="shared" si="8"/>
        <v>1.0000000252572132</v>
      </c>
    </row>
    <row r="286" spans="1:7" s="21" customFormat="1" ht="12.75" outlineLevel="1">
      <c r="A286" s="28"/>
      <c r="B286" s="28"/>
      <c r="C286" s="54">
        <v>4040</v>
      </c>
      <c r="D286" s="55" t="s">
        <v>20</v>
      </c>
      <c r="E286" s="41">
        <v>177210</v>
      </c>
      <c r="F286" s="41">
        <v>177209.88</v>
      </c>
      <c r="G286" s="91">
        <f t="shared" si="8"/>
        <v>0.9999993228373117</v>
      </c>
    </row>
    <row r="287" spans="1:7" s="21" customFormat="1" ht="12.75" outlineLevel="1">
      <c r="A287" s="28"/>
      <c r="B287" s="28"/>
      <c r="C287" s="54">
        <v>4110</v>
      </c>
      <c r="D287" s="55" t="s">
        <v>84</v>
      </c>
      <c r="E287" s="41">
        <v>478200</v>
      </c>
      <c r="F287" s="41">
        <v>478200.1</v>
      </c>
      <c r="G287" s="91">
        <f t="shared" si="8"/>
        <v>1.000000209117524</v>
      </c>
    </row>
    <row r="288" spans="1:7" s="21" customFormat="1" ht="12.75" outlineLevel="1">
      <c r="A288" s="28"/>
      <c r="B288" s="28"/>
      <c r="C288" s="54">
        <v>4120</v>
      </c>
      <c r="D288" s="55" t="s">
        <v>22</v>
      </c>
      <c r="E288" s="41">
        <v>68064</v>
      </c>
      <c r="F288" s="41">
        <v>68063.69</v>
      </c>
      <c r="G288" s="91">
        <f t="shared" si="8"/>
        <v>0.9999954454630936</v>
      </c>
    </row>
    <row r="289" spans="1:7" s="21" customFormat="1" ht="12.75" outlineLevel="1">
      <c r="A289" s="28"/>
      <c r="B289" s="28"/>
      <c r="C289" s="54">
        <v>4140</v>
      </c>
      <c r="D289" s="55" t="s">
        <v>142</v>
      </c>
      <c r="E289" s="41">
        <v>3860</v>
      </c>
      <c r="F289" s="41">
        <v>3860</v>
      </c>
      <c r="G289" s="91">
        <f t="shared" si="8"/>
        <v>1</v>
      </c>
    </row>
    <row r="290" spans="1:7" s="21" customFormat="1" ht="12.75" outlineLevel="1">
      <c r="A290" s="28"/>
      <c r="B290" s="28"/>
      <c r="C290" s="54">
        <v>4170</v>
      </c>
      <c r="D290" s="55" t="s">
        <v>137</v>
      </c>
      <c r="E290" s="41">
        <v>80346</v>
      </c>
      <c r="F290" s="41">
        <v>80346.37</v>
      </c>
      <c r="G290" s="91">
        <f t="shared" si="8"/>
        <v>1.0000046050830158</v>
      </c>
    </row>
    <row r="291" spans="1:7" s="21" customFormat="1" ht="12.75" outlineLevel="1">
      <c r="A291" s="28"/>
      <c r="B291" s="28"/>
      <c r="C291" s="54">
        <v>4210</v>
      </c>
      <c r="D291" s="55" t="s">
        <v>13</v>
      </c>
      <c r="E291" s="41">
        <v>242055</v>
      </c>
      <c r="F291" s="41">
        <v>242054.77</v>
      </c>
      <c r="G291" s="91">
        <f t="shared" si="8"/>
        <v>0.9999990498027307</v>
      </c>
    </row>
    <row r="292" spans="1:7" s="21" customFormat="1" ht="25.5" outlineLevel="1">
      <c r="A292" s="53"/>
      <c r="B292" s="53"/>
      <c r="C292" s="54">
        <v>4240</v>
      </c>
      <c r="D292" s="55" t="s">
        <v>74</v>
      </c>
      <c r="E292" s="41">
        <v>155637</v>
      </c>
      <c r="F292" s="41">
        <v>155637</v>
      </c>
      <c r="G292" s="91">
        <f t="shared" si="8"/>
        <v>1</v>
      </c>
    </row>
    <row r="293" spans="1:7" s="21" customFormat="1" ht="12.75" outlineLevel="1">
      <c r="A293" s="28"/>
      <c r="B293" s="28"/>
      <c r="C293" s="54">
        <v>4260</v>
      </c>
      <c r="D293" s="55" t="s">
        <v>23</v>
      </c>
      <c r="E293" s="41">
        <v>42661</v>
      </c>
      <c r="F293" s="41">
        <v>42661</v>
      </c>
      <c r="G293" s="91">
        <f t="shared" si="8"/>
        <v>1</v>
      </c>
    </row>
    <row r="294" spans="1:7" s="21" customFormat="1" ht="12.75" outlineLevel="1">
      <c r="A294" s="28"/>
      <c r="B294" s="28"/>
      <c r="C294" s="54">
        <v>4270</v>
      </c>
      <c r="D294" s="55" t="s">
        <v>24</v>
      </c>
      <c r="E294" s="41">
        <v>18592</v>
      </c>
      <c r="F294" s="41">
        <v>18592.41</v>
      </c>
      <c r="G294" s="91">
        <f t="shared" si="8"/>
        <v>1.000022052495697</v>
      </c>
    </row>
    <row r="295" spans="1:7" s="21" customFormat="1" ht="12.75" outlineLevel="1">
      <c r="A295" s="28"/>
      <c r="B295" s="28"/>
      <c r="C295" s="54">
        <v>4280</v>
      </c>
      <c r="D295" s="55" t="s">
        <v>76</v>
      </c>
      <c r="E295" s="41">
        <v>3395</v>
      </c>
      <c r="F295" s="41">
        <v>3395</v>
      </c>
      <c r="G295" s="91">
        <f t="shared" si="8"/>
        <v>1</v>
      </c>
    </row>
    <row r="296" spans="1:7" s="21" customFormat="1" ht="12.75" outlineLevel="1">
      <c r="A296" s="28"/>
      <c r="B296" s="28"/>
      <c r="C296" s="54">
        <v>4300</v>
      </c>
      <c r="D296" s="55" t="s">
        <v>35</v>
      </c>
      <c r="E296" s="41">
        <v>91700</v>
      </c>
      <c r="F296" s="41">
        <v>91700.17</v>
      </c>
      <c r="G296" s="91">
        <f t="shared" si="8"/>
        <v>1.0000018538713196</v>
      </c>
    </row>
    <row r="297" spans="1:7" s="21" customFormat="1" ht="25.5" outlineLevel="1">
      <c r="A297" s="28"/>
      <c r="B297" s="28"/>
      <c r="C297" s="54">
        <v>4350</v>
      </c>
      <c r="D297" s="55" t="s">
        <v>144</v>
      </c>
      <c r="E297" s="41">
        <v>4600</v>
      </c>
      <c r="F297" s="41">
        <v>4600</v>
      </c>
      <c r="G297" s="91">
        <f t="shared" si="8"/>
        <v>1</v>
      </c>
    </row>
    <row r="298" spans="1:7" s="21" customFormat="1" ht="12.75" outlineLevel="1">
      <c r="A298" s="28"/>
      <c r="B298" s="28"/>
      <c r="C298" s="54">
        <v>4410</v>
      </c>
      <c r="D298" s="55" t="s">
        <v>25</v>
      </c>
      <c r="E298" s="41">
        <v>7492</v>
      </c>
      <c r="F298" s="41">
        <v>7491.62</v>
      </c>
      <c r="G298" s="91">
        <f t="shared" si="8"/>
        <v>0.9999492792311799</v>
      </c>
    </row>
    <row r="299" spans="1:7" s="21" customFormat="1" ht="12.75" outlineLevel="1">
      <c r="A299" s="28"/>
      <c r="B299" s="28"/>
      <c r="C299" s="54">
        <v>4430</v>
      </c>
      <c r="D299" s="55" t="s">
        <v>26</v>
      </c>
      <c r="E299" s="41">
        <v>16632</v>
      </c>
      <c r="F299" s="41">
        <v>16631.84</v>
      </c>
      <c r="G299" s="91">
        <f t="shared" si="8"/>
        <v>0.99999037999038</v>
      </c>
    </row>
    <row r="300" spans="1:7" s="21" customFormat="1" ht="25.5" outlineLevel="1">
      <c r="A300" s="28"/>
      <c r="B300" s="28"/>
      <c r="C300" s="54">
        <v>4440</v>
      </c>
      <c r="D300" s="55" t="s">
        <v>27</v>
      </c>
      <c r="E300" s="41">
        <v>143469</v>
      </c>
      <c r="F300" s="41">
        <v>143469</v>
      </c>
      <c r="G300" s="91">
        <f aca="true" t="shared" si="9" ref="G300:G331">F300/E300</f>
        <v>1</v>
      </c>
    </row>
    <row r="301" spans="1:7" s="21" customFormat="1" ht="12.75" outlineLevel="1">
      <c r="A301" s="28"/>
      <c r="B301" s="28"/>
      <c r="C301" s="54">
        <v>4480</v>
      </c>
      <c r="D301" s="55" t="s">
        <v>89</v>
      </c>
      <c r="E301" s="48">
        <v>1020</v>
      </c>
      <c r="F301" s="48">
        <v>1020</v>
      </c>
      <c r="G301" s="91">
        <f t="shared" si="9"/>
        <v>1</v>
      </c>
    </row>
    <row r="302" spans="1:7" s="21" customFormat="1" ht="25.5" outlineLevel="1">
      <c r="A302" s="28"/>
      <c r="B302" s="28"/>
      <c r="C302" s="54">
        <v>6050</v>
      </c>
      <c r="D302" s="55" t="s">
        <v>152</v>
      </c>
      <c r="E302" s="41">
        <v>148360</v>
      </c>
      <c r="F302" s="41">
        <v>148359</v>
      </c>
      <c r="G302" s="91">
        <f t="shared" si="9"/>
        <v>0.9999932596387167</v>
      </c>
    </row>
    <row r="303" spans="1:7" s="21" customFormat="1" ht="12.75">
      <c r="A303" s="28"/>
      <c r="B303" s="53"/>
      <c r="C303" s="54"/>
      <c r="D303" s="46" t="s">
        <v>168</v>
      </c>
      <c r="E303" s="41">
        <f>SUM(E304:E305)</f>
        <v>73149</v>
      </c>
      <c r="F303" s="41">
        <f>SUM(F304:F305)</f>
        <v>19224</v>
      </c>
      <c r="G303" s="91">
        <f t="shared" si="9"/>
        <v>0.2628060533978592</v>
      </c>
    </row>
    <row r="304" spans="1:7" s="21" customFormat="1" ht="51">
      <c r="A304" s="28"/>
      <c r="B304" s="28"/>
      <c r="C304" s="54">
        <v>2310</v>
      </c>
      <c r="D304" s="55" t="s">
        <v>91</v>
      </c>
      <c r="E304" s="41">
        <v>24959</v>
      </c>
      <c r="F304" s="41">
        <v>19224</v>
      </c>
      <c r="G304" s="91">
        <f t="shared" si="9"/>
        <v>0.7702231659922273</v>
      </c>
    </row>
    <row r="305" spans="1:7" s="21" customFormat="1" ht="25.5" outlineLevel="1">
      <c r="A305" s="28"/>
      <c r="B305" s="28"/>
      <c r="C305" s="54">
        <v>6050</v>
      </c>
      <c r="D305" s="55" t="s">
        <v>152</v>
      </c>
      <c r="E305" s="41">
        <v>48190</v>
      </c>
      <c r="F305" s="41">
        <v>0</v>
      </c>
      <c r="G305" s="91">
        <f t="shared" si="9"/>
        <v>0</v>
      </c>
    </row>
    <row r="306" spans="1:7" s="21" customFormat="1" ht="12.75">
      <c r="A306" s="28"/>
      <c r="B306" s="35">
        <v>80132</v>
      </c>
      <c r="C306" s="54"/>
      <c r="D306" s="46" t="s">
        <v>92</v>
      </c>
      <c r="E306" s="40">
        <f>SUM(E307:E325)</f>
        <v>591829</v>
      </c>
      <c r="F306" s="40">
        <f>SUM(F307:F325)+1</f>
        <v>591829.15</v>
      </c>
      <c r="G306" s="91">
        <f t="shared" si="9"/>
        <v>1.0000002534515882</v>
      </c>
    </row>
    <row r="307" spans="1:7" s="21" customFormat="1" ht="25.5" outlineLevel="1">
      <c r="A307" s="28"/>
      <c r="B307" s="28"/>
      <c r="C307" s="54"/>
      <c r="D307" s="55" t="s">
        <v>167</v>
      </c>
      <c r="E307" s="41"/>
      <c r="F307" s="41"/>
      <c r="G307" s="91"/>
    </row>
    <row r="308" spans="1:7" s="21" customFormat="1" ht="25.5" outlineLevel="1">
      <c r="A308" s="28"/>
      <c r="B308" s="28"/>
      <c r="C308" s="54">
        <v>3020</v>
      </c>
      <c r="D308" s="55" t="s">
        <v>127</v>
      </c>
      <c r="E308" s="41">
        <v>4080</v>
      </c>
      <c r="F308" s="41">
        <v>4080.01</v>
      </c>
      <c r="G308" s="91">
        <f t="shared" si="9"/>
        <v>1.0000024509803922</v>
      </c>
    </row>
    <row r="309" spans="1:7" s="21" customFormat="1" ht="12.75" outlineLevel="1">
      <c r="A309" s="28"/>
      <c r="B309" s="28"/>
      <c r="C309" s="54">
        <v>4010</v>
      </c>
      <c r="D309" s="55" t="s">
        <v>19</v>
      </c>
      <c r="E309" s="41">
        <v>361622</v>
      </c>
      <c r="F309" s="41">
        <v>361622</v>
      </c>
      <c r="G309" s="91">
        <f t="shared" si="9"/>
        <v>1</v>
      </c>
    </row>
    <row r="310" spans="1:7" s="21" customFormat="1" ht="12.75" outlineLevel="1">
      <c r="A310" s="28"/>
      <c r="B310" s="28"/>
      <c r="C310" s="54">
        <v>4040</v>
      </c>
      <c r="D310" s="55" t="s">
        <v>20</v>
      </c>
      <c r="E310" s="41">
        <v>21970</v>
      </c>
      <c r="F310" s="41">
        <v>21970</v>
      </c>
      <c r="G310" s="91">
        <f t="shared" si="9"/>
        <v>1</v>
      </c>
    </row>
    <row r="311" spans="1:7" s="21" customFormat="1" ht="12.75" outlineLevel="1">
      <c r="A311" s="28"/>
      <c r="B311" s="28"/>
      <c r="C311" s="54">
        <v>4110</v>
      </c>
      <c r="D311" s="55" t="s">
        <v>84</v>
      </c>
      <c r="E311" s="41">
        <v>61086</v>
      </c>
      <c r="F311" s="41">
        <v>61086.15</v>
      </c>
      <c r="G311" s="91">
        <f t="shared" si="9"/>
        <v>1.0000024555544642</v>
      </c>
    </row>
    <row r="312" spans="1:7" s="21" customFormat="1" ht="12.75" outlineLevel="1">
      <c r="A312" s="28"/>
      <c r="B312" s="28"/>
      <c r="C312" s="54">
        <v>4120</v>
      </c>
      <c r="D312" s="55" t="s">
        <v>22</v>
      </c>
      <c r="E312" s="41">
        <v>9192</v>
      </c>
      <c r="F312" s="41">
        <v>9191.58</v>
      </c>
      <c r="G312" s="91">
        <f t="shared" si="9"/>
        <v>0.9999543080939948</v>
      </c>
    </row>
    <row r="313" spans="1:7" s="21" customFormat="1" ht="12.75" outlineLevel="1">
      <c r="A313" s="28"/>
      <c r="B313" s="28"/>
      <c r="C313" s="54">
        <v>4170</v>
      </c>
      <c r="D313" s="55" t="s">
        <v>133</v>
      </c>
      <c r="E313" s="41">
        <v>750</v>
      </c>
      <c r="F313" s="41">
        <v>750</v>
      </c>
      <c r="G313" s="91">
        <f t="shared" si="9"/>
        <v>1</v>
      </c>
    </row>
    <row r="314" spans="1:7" s="21" customFormat="1" ht="12.75" outlineLevel="1">
      <c r="A314" s="28"/>
      <c r="B314" s="28"/>
      <c r="C314" s="54">
        <v>4210</v>
      </c>
      <c r="D314" s="55" t="s">
        <v>13</v>
      </c>
      <c r="E314" s="41">
        <v>11671</v>
      </c>
      <c r="F314" s="41">
        <v>11670.73</v>
      </c>
      <c r="G314" s="91">
        <f t="shared" si="9"/>
        <v>0.9999768657355839</v>
      </c>
    </row>
    <row r="315" spans="1:7" s="21" customFormat="1" ht="25.5" outlineLevel="1">
      <c r="A315" s="53"/>
      <c r="B315" s="53"/>
      <c r="C315" s="54">
        <v>4240</v>
      </c>
      <c r="D315" s="55" t="s">
        <v>74</v>
      </c>
      <c r="E315" s="41">
        <v>19550</v>
      </c>
      <c r="F315" s="41">
        <v>19550</v>
      </c>
      <c r="G315" s="91">
        <f t="shared" si="9"/>
        <v>1</v>
      </c>
    </row>
    <row r="316" spans="1:7" s="21" customFormat="1" ht="12.75" outlineLevel="1">
      <c r="A316" s="28"/>
      <c r="B316" s="28"/>
      <c r="C316" s="54">
        <v>4260</v>
      </c>
      <c r="D316" s="55" t="s">
        <v>23</v>
      </c>
      <c r="E316" s="41">
        <v>9590</v>
      </c>
      <c r="F316" s="41">
        <v>9590.18</v>
      </c>
      <c r="G316" s="91">
        <f t="shared" si="9"/>
        <v>1.0000187695516163</v>
      </c>
    </row>
    <row r="317" spans="1:7" s="21" customFormat="1" ht="12.75" outlineLevel="1">
      <c r="A317" s="28"/>
      <c r="B317" s="28"/>
      <c r="C317" s="54">
        <v>4270</v>
      </c>
      <c r="D317" s="55" t="s">
        <v>24</v>
      </c>
      <c r="E317" s="41">
        <v>9800</v>
      </c>
      <c r="F317" s="41">
        <v>9800</v>
      </c>
      <c r="G317" s="91">
        <f t="shared" si="9"/>
        <v>1</v>
      </c>
    </row>
    <row r="318" spans="1:7" s="21" customFormat="1" ht="12.75" outlineLevel="1">
      <c r="A318" s="28"/>
      <c r="B318" s="28"/>
      <c r="C318" s="54">
        <v>4280</v>
      </c>
      <c r="D318" s="55" t="s">
        <v>76</v>
      </c>
      <c r="E318" s="41">
        <v>173</v>
      </c>
      <c r="F318" s="41">
        <v>173</v>
      </c>
      <c r="G318" s="91">
        <f t="shared" si="9"/>
        <v>1</v>
      </c>
    </row>
    <row r="319" spans="1:7" s="21" customFormat="1" ht="12.75" outlineLevel="1">
      <c r="A319" s="28"/>
      <c r="B319" s="28"/>
      <c r="C319" s="54">
        <v>4300</v>
      </c>
      <c r="D319" s="55" t="s">
        <v>35</v>
      </c>
      <c r="E319" s="41">
        <v>43688</v>
      </c>
      <c r="F319" s="41">
        <v>43688.32</v>
      </c>
      <c r="G319" s="91">
        <f t="shared" si="9"/>
        <v>1.000007324665812</v>
      </c>
    </row>
    <row r="320" spans="1:7" s="21" customFormat="1" ht="25.5" outlineLevel="1">
      <c r="A320" s="28"/>
      <c r="B320" s="28"/>
      <c r="C320" s="54">
        <v>4350</v>
      </c>
      <c r="D320" s="55" t="s">
        <v>144</v>
      </c>
      <c r="E320" s="41">
        <v>1157</v>
      </c>
      <c r="F320" s="41">
        <v>1156.56</v>
      </c>
      <c r="G320" s="91">
        <f t="shared" si="9"/>
        <v>0.99961970613656</v>
      </c>
    </row>
    <row r="321" spans="1:7" s="21" customFormat="1" ht="12.75" outlineLevel="1">
      <c r="A321" s="28"/>
      <c r="B321" s="28"/>
      <c r="C321" s="54">
        <v>4410</v>
      </c>
      <c r="D321" s="55" t="s">
        <v>25</v>
      </c>
      <c r="E321" s="41">
        <v>1835</v>
      </c>
      <c r="F321" s="41">
        <v>1834.74</v>
      </c>
      <c r="G321" s="91">
        <f t="shared" si="9"/>
        <v>0.999858310626703</v>
      </c>
    </row>
    <row r="322" spans="1:7" s="21" customFormat="1" ht="12.75" outlineLevel="1">
      <c r="A322" s="28"/>
      <c r="B322" s="28"/>
      <c r="C322" s="54">
        <v>4420</v>
      </c>
      <c r="D322" s="55" t="s">
        <v>237</v>
      </c>
      <c r="E322" s="41">
        <v>2615</v>
      </c>
      <c r="F322" s="41">
        <v>2614.88</v>
      </c>
      <c r="G322" s="91">
        <f t="shared" si="9"/>
        <v>0.9999541108986616</v>
      </c>
    </row>
    <row r="323" spans="1:7" s="21" customFormat="1" ht="12.75" outlineLevel="1">
      <c r="A323" s="28"/>
      <c r="B323" s="28"/>
      <c r="C323" s="54">
        <v>4430</v>
      </c>
      <c r="D323" s="55" t="s">
        <v>26</v>
      </c>
      <c r="E323" s="41">
        <v>161</v>
      </c>
      <c r="F323" s="41">
        <v>161</v>
      </c>
      <c r="G323" s="91">
        <f t="shared" si="9"/>
        <v>1</v>
      </c>
    </row>
    <row r="324" spans="1:7" s="21" customFormat="1" ht="25.5" outlineLevel="1">
      <c r="A324" s="28"/>
      <c r="B324" s="28"/>
      <c r="C324" s="54">
        <v>4440</v>
      </c>
      <c r="D324" s="55" t="s">
        <v>27</v>
      </c>
      <c r="E324" s="41">
        <v>27389</v>
      </c>
      <c r="F324" s="41">
        <v>27389</v>
      </c>
      <c r="G324" s="91">
        <f t="shared" si="9"/>
        <v>1</v>
      </c>
    </row>
    <row r="325" spans="1:7" s="21" customFormat="1" ht="25.5" outlineLevel="1">
      <c r="A325" s="28"/>
      <c r="B325" s="28"/>
      <c r="C325" s="52">
        <v>6060</v>
      </c>
      <c r="D325" s="51" t="s">
        <v>126</v>
      </c>
      <c r="E325" s="41">
        <v>5500</v>
      </c>
      <c r="F325" s="41">
        <v>5500</v>
      </c>
      <c r="G325" s="91">
        <f t="shared" si="9"/>
        <v>1</v>
      </c>
    </row>
    <row r="326" spans="1:7" s="21" customFormat="1" ht="12.75">
      <c r="A326" s="28"/>
      <c r="B326" s="28">
        <v>80134</v>
      </c>
      <c r="C326" s="54"/>
      <c r="D326" s="46" t="s">
        <v>93</v>
      </c>
      <c r="E326" s="40">
        <f>SUM(E327:E333)</f>
        <v>398033</v>
      </c>
      <c r="F326" s="40">
        <f>SUM(F327:F333)</f>
        <v>398033</v>
      </c>
      <c r="G326" s="91">
        <f t="shared" si="9"/>
        <v>1</v>
      </c>
    </row>
    <row r="327" spans="1:7" s="21" customFormat="1" ht="12.75" outlineLevel="1">
      <c r="A327" s="28"/>
      <c r="B327" s="28"/>
      <c r="C327" s="54"/>
      <c r="D327" s="55" t="s">
        <v>184</v>
      </c>
      <c r="E327" s="41"/>
      <c r="F327" s="41"/>
      <c r="G327" s="91"/>
    </row>
    <row r="328" spans="1:7" s="21" customFormat="1" ht="25.5" outlineLevel="1">
      <c r="A328" s="28"/>
      <c r="B328" s="28"/>
      <c r="C328" s="54">
        <v>3020</v>
      </c>
      <c r="D328" s="55" t="s">
        <v>127</v>
      </c>
      <c r="E328" s="41">
        <v>690</v>
      </c>
      <c r="F328" s="41">
        <v>690</v>
      </c>
      <c r="G328" s="91">
        <f t="shared" si="9"/>
        <v>1</v>
      </c>
    </row>
    <row r="329" spans="1:7" s="21" customFormat="1" ht="12.75" outlineLevel="1">
      <c r="A329" s="28"/>
      <c r="B329" s="28"/>
      <c r="C329" s="54">
        <v>4010</v>
      </c>
      <c r="D329" s="55" t="s">
        <v>19</v>
      </c>
      <c r="E329" s="41">
        <v>287710</v>
      </c>
      <c r="F329" s="41">
        <v>287710.49</v>
      </c>
      <c r="G329" s="91">
        <f t="shared" si="9"/>
        <v>1.0000017031038198</v>
      </c>
    </row>
    <row r="330" spans="1:7" s="21" customFormat="1" ht="12.75" outlineLevel="1">
      <c r="A330" s="28"/>
      <c r="B330" s="28"/>
      <c r="C330" s="54">
        <v>4040</v>
      </c>
      <c r="D330" s="55" t="s">
        <v>20</v>
      </c>
      <c r="E330" s="41">
        <v>28558</v>
      </c>
      <c r="F330" s="41">
        <v>28557.51</v>
      </c>
      <c r="G330" s="91">
        <f t="shared" si="9"/>
        <v>0.9999828419357097</v>
      </c>
    </row>
    <row r="331" spans="1:7" s="21" customFormat="1" ht="12.75" outlineLevel="1">
      <c r="A331" s="28"/>
      <c r="B331" s="28"/>
      <c r="C331" s="54">
        <v>4110</v>
      </c>
      <c r="D331" s="55" t="s">
        <v>84</v>
      </c>
      <c r="E331" s="41">
        <v>54492</v>
      </c>
      <c r="F331" s="41">
        <v>54492</v>
      </c>
      <c r="G331" s="91">
        <f t="shared" si="9"/>
        <v>1</v>
      </c>
    </row>
    <row r="332" spans="1:7" s="21" customFormat="1" ht="12.75" outlineLevel="1">
      <c r="A332" s="28"/>
      <c r="B332" s="28"/>
      <c r="C332" s="54">
        <v>4120</v>
      </c>
      <c r="D332" s="55" t="s">
        <v>22</v>
      </c>
      <c r="E332" s="41">
        <v>7679</v>
      </c>
      <c r="F332" s="41">
        <v>7679</v>
      </c>
      <c r="G332" s="91">
        <f aca="true" t="shared" si="10" ref="G332:G363">F332/E332</f>
        <v>1</v>
      </c>
    </row>
    <row r="333" spans="1:7" s="21" customFormat="1" ht="25.5" outlineLevel="1">
      <c r="A333" s="28"/>
      <c r="B333" s="28"/>
      <c r="C333" s="54">
        <v>4440</v>
      </c>
      <c r="D333" s="55" t="s">
        <v>27</v>
      </c>
      <c r="E333" s="41">
        <v>18904</v>
      </c>
      <c r="F333" s="41">
        <v>18904</v>
      </c>
      <c r="G333" s="91">
        <f t="shared" si="10"/>
        <v>1</v>
      </c>
    </row>
    <row r="334" spans="1:7" s="21" customFormat="1" ht="25.5">
      <c r="A334" s="28"/>
      <c r="B334" s="28">
        <v>80146</v>
      </c>
      <c r="C334" s="54"/>
      <c r="D334" s="46" t="s">
        <v>94</v>
      </c>
      <c r="E334" s="37">
        <f>SUM(E335:E338)</f>
        <v>46741</v>
      </c>
      <c r="F334" s="37">
        <f>SUM(F335:F338)</f>
        <v>46741.35</v>
      </c>
      <c r="G334" s="91">
        <f t="shared" si="10"/>
        <v>1.00000748807257</v>
      </c>
    </row>
    <row r="335" spans="1:7" s="21" customFormat="1" ht="63.75" outlineLevel="1">
      <c r="A335" s="28"/>
      <c r="B335" s="28"/>
      <c r="C335" s="54">
        <v>2310</v>
      </c>
      <c r="D335" s="55" t="s">
        <v>95</v>
      </c>
      <c r="E335" s="67">
        <v>6653</v>
      </c>
      <c r="F335" s="67">
        <v>6653</v>
      </c>
      <c r="G335" s="91">
        <f t="shared" si="10"/>
        <v>1</v>
      </c>
    </row>
    <row r="336" spans="1:7" s="21" customFormat="1" ht="12.75" outlineLevel="1">
      <c r="A336" s="28"/>
      <c r="B336" s="28"/>
      <c r="C336" s="54">
        <v>4170</v>
      </c>
      <c r="D336" s="55" t="s">
        <v>133</v>
      </c>
      <c r="E336" s="67">
        <v>2834</v>
      </c>
      <c r="F336" s="67">
        <v>2834</v>
      </c>
      <c r="G336" s="91">
        <f t="shared" si="10"/>
        <v>1</v>
      </c>
    </row>
    <row r="337" spans="1:7" s="21" customFormat="1" ht="12.75" outlineLevel="1">
      <c r="A337" s="28"/>
      <c r="B337" s="28"/>
      <c r="C337" s="54">
        <v>4300</v>
      </c>
      <c r="D337" s="55" t="s">
        <v>35</v>
      </c>
      <c r="E337" s="69">
        <v>31833</v>
      </c>
      <c r="F337" s="69">
        <v>31872</v>
      </c>
      <c r="G337" s="91">
        <f t="shared" si="10"/>
        <v>1.0012251437187825</v>
      </c>
    </row>
    <row r="338" spans="1:7" s="21" customFormat="1" ht="12.75" outlineLevel="1">
      <c r="A338" s="28"/>
      <c r="B338" s="28"/>
      <c r="C338" s="54">
        <v>4410</v>
      </c>
      <c r="D338" s="55" t="s">
        <v>25</v>
      </c>
      <c r="E338" s="67">
        <v>5421</v>
      </c>
      <c r="F338" s="78">
        <v>5382.35</v>
      </c>
      <c r="G338" s="91">
        <f t="shared" si="10"/>
        <v>0.992870319129312</v>
      </c>
    </row>
    <row r="339" spans="1:7" s="21" customFormat="1" ht="12.75" outlineLevel="1">
      <c r="A339" s="28"/>
      <c r="B339" s="28"/>
      <c r="C339" s="54"/>
      <c r="D339" s="55" t="s">
        <v>194</v>
      </c>
      <c r="E339" s="67"/>
      <c r="F339" s="67"/>
      <c r="G339" s="91"/>
    </row>
    <row r="340" spans="1:7" s="21" customFormat="1" ht="12.75" outlineLevel="1">
      <c r="A340" s="28"/>
      <c r="B340" s="28"/>
      <c r="C340" s="54"/>
      <c r="D340" s="46" t="s">
        <v>197</v>
      </c>
      <c r="E340" s="37">
        <f>SUM(E341)</f>
        <v>6653</v>
      </c>
      <c r="F340" s="37">
        <f>SUM(F341)</f>
        <v>6653</v>
      </c>
      <c r="G340" s="91">
        <f t="shared" si="10"/>
        <v>1</v>
      </c>
    </row>
    <row r="341" spans="1:7" s="21" customFormat="1" ht="63.75" outlineLevel="1">
      <c r="A341" s="28"/>
      <c r="B341" s="28"/>
      <c r="C341" s="54">
        <v>2310</v>
      </c>
      <c r="D341" s="55" t="s">
        <v>95</v>
      </c>
      <c r="E341" s="67">
        <v>6653</v>
      </c>
      <c r="F341" s="67">
        <v>6653</v>
      </c>
      <c r="G341" s="91">
        <f t="shared" si="10"/>
        <v>1</v>
      </c>
    </row>
    <row r="342" spans="1:7" s="21" customFormat="1" ht="12.75" outlineLevel="1">
      <c r="A342" s="28"/>
      <c r="B342" s="28"/>
      <c r="C342" s="54"/>
      <c r="D342" s="46" t="s">
        <v>193</v>
      </c>
      <c r="E342" s="37">
        <f>SUM(E343:E344)</f>
        <v>9708</v>
      </c>
      <c r="F342" s="37">
        <f>SUM(F343:F344)</f>
        <v>9708.35</v>
      </c>
      <c r="G342" s="91">
        <f t="shared" si="10"/>
        <v>1.0000360527400083</v>
      </c>
    </row>
    <row r="343" spans="1:7" s="21" customFormat="1" ht="12.75" outlineLevel="1">
      <c r="A343" s="28"/>
      <c r="B343" s="28"/>
      <c r="C343" s="54">
        <v>4300</v>
      </c>
      <c r="D343" s="55" t="s">
        <v>35</v>
      </c>
      <c r="E343" s="69">
        <v>8700</v>
      </c>
      <c r="F343" s="69">
        <v>8700</v>
      </c>
      <c r="G343" s="91">
        <f t="shared" si="10"/>
        <v>1</v>
      </c>
    </row>
    <row r="344" spans="1:7" s="21" customFormat="1" ht="12.75" outlineLevel="1">
      <c r="A344" s="28"/>
      <c r="B344" s="28"/>
      <c r="C344" s="54">
        <v>4410</v>
      </c>
      <c r="D344" s="55" t="s">
        <v>25</v>
      </c>
      <c r="E344" s="67">
        <v>1008</v>
      </c>
      <c r="F344" s="78">
        <v>1008.35</v>
      </c>
      <c r="G344" s="91">
        <f t="shared" si="10"/>
        <v>1.0003472222222223</v>
      </c>
    </row>
    <row r="345" spans="1:7" s="21" customFormat="1" ht="12.75" outlineLevel="1">
      <c r="A345" s="28"/>
      <c r="B345" s="28"/>
      <c r="C345" s="54"/>
      <c r="D345" s="46" t="s">
        <v>195</v>
      </c>
      <c r="E345" s="37">
        <f>SUM(E346:E346)</f>
        <v>7115</v>
      </c>
      <c r="F345" s="37">
        <f>SUM(F346:F346)</f>
        <v>7115</v>
      </c>
      <c r="G345" s="91">
        <f t="shared" si="10"/>
        <v>1</v>
      </c>
    </row>
    <row r="346" spans="1:7" s="21" customFormat="1" ht="12.75" outlineLevel="1">
      <c r="A346" s="28"/>
      <c r="B346" s="28"/>
      <c r="C346" s="54">
        <v>4300</v>
      </c>
      <c r="D346" s="55" t="s">
        <v>35</v>
      </c>
      <c r="E346" s="69">
        <v>7115</v>
      </c>
      <c r="F346" s="69">
        <v>7115</v>
      </c>
      <c r="G346" s="91">
        <f t="shared" si="10"/>
        <v>1</v>
      </c>
    </row>
    <row r="347" spans="1:7" s="21" customFormat="1" ht="12.75" outlineLevel="1">
      <c r="A347" s="28"/>
      <c r="B347" s="28"/>
      <c r="C347" s="54"/>
      <c r="D347" s="46" t="s">
        <v>196</v>
      </c>
      <c r="E347" s="37">
        <f>SUM(E348:E349)</f>
        <v>20431</v>
      </c>
      <c r="F347" s="37">
        <f>SUM(F348:F349)</f>
        <v>20431</v>
      </c>
      <c r="G347" s="91">
        <f t="shared" si="10"/>
        <v>1</v>
      </c>
    </row>
    <row r="348" spans="1:7" s="21" customFormat="1" ht="12.75" outlineLevel="1">
      <c r="A348" s="28"/>
      <c r="B348" s="28"/>
      <c r="C348" s="54">
        <v>4300</v>
      </c>
      <c r="D348" s="55" t="s">
        <v>35</v>
      </c>
      <c r="E348" s="69">
        <v>16057</v>
      </c>
      <c r="F348" s="69">
        <v>16057</v>
      </c>
      <c r="G348" s="91">
        <f t="shared" si="10"/>
        <v>1</v>
      </c>
    </row>
    <row r="349" spans="1:7" s="21" customFormat="1" ht="12.75" outlineLevel="1">
      <c r="A349" s="28"/>
      <c r="B349" s="28"/>
      <c r="C349" s="54">
        <v>4410</v>
      </c>
      <c r="D349" s="55" t="s">
        <v>25</v>
      </c>
      <c r="E349" s="67">
        <v>4374</v>
      </c>
      <c r="F349" s="67">
        <v>4374</v>
      </c>
      <c r="G349" s="91">
        <f t="shared" si="10"/>
        <v>1</v>
      </c>
    </row>
    <row r="350" spans="1:7" s="21" customFormat="1" ht="12.75" outlineLevel="1">
      <c r="A350" s="28"/>
      <c r="B350" s="28"/>
      <c r="C350" s="54"/>
      <c r="D350" s="46" t="s">
        <v>212</v>
      </c>
      <c r="E350" s="37">
        <f>SUM(E351:E351)</f>
        <v>2834</v>
      </c>
      <c r="F350" s="37">
        <f>SUM(F351:F351)</f>
        <v>2834</v>
      </c>
      <c r="G350" s="91">
        <f t="shared" si="10"/>
        <v>1</v>
      </c>
    </row>
    <row r="351" spans="1:7" s="21" customFormat="1" ht="12.75" outlineLevel="1">
      <c r="A351" s="28"/>
      <c r="B351" s="28"/>
      <c r="C351" s="54">
        <v>4170</v>
      </c>
      <c r="D351" s="55" t="s">
        <v>133</v>
      </c>
      <c r="E351" s="67">
        <v>2834</v>
      </c>
      <c r="F351" s="67">
        <v>2834</v>
      </c>
      <c r="G351" s="91">
        <f t="shared" si="10"/>
        <v>1</v>
      </c>
    </row>
    <row r="352" spans="1:7" s="21" customFormat="1" ht="12.75">
      <c r="A352" s="28"/>
      <c r="B352" s="35">
        <v>80195</v>
      </c>
      <c r="C352" s="54"/>
      <c r="D352" s="46" t="s">
        <v>45</v>
      </c>
      <c r="E352" s="40">
        <f>SUM(E353:E367)</f>
        <v>278018</v>
      </c>
      <c r="F352" s="40">
        <f>SUM(F353:F367)</f>
        <v>278017.11</v>
      </c>
      <c r="G352" s="91">
        <f t="shared" si="10"/>
        <v>0.9999967987684251</v>
      </c>
    </row>
    <row r="353" spans="1:7" s="21" customFormat="1" ht="25.5" outlineLevel="1">
      <c r="A353" s="28"/>
      <c r="B353" s="28"/>
      <c r="C353" s="54">
        <v>3020</v>
      </c>
      <c r="D353" s="55" t="s">
        <v>127</v>
      </c>
      <c r="E353" s="41">
        <v>599</v>
      </c>
      <c r="F353" s="41">
        <v>599</v>
      </c>
      <c r="G353" s="91">
        <f t="shared" si="10"/>
        <v>1</v>
      </c>
    </row>
    <row r="354" spans="1:7" s="21" customFormat="1" ht="12.75" outlineLevel="1">
      <c r="A354" s="28"/>
      <c r="B354" s="28"/>
      <c r="C354" s="54">
        <v>4010</v>
      </c>
      <c r="D354" s="55" t="s">
        <v>19</v>
      </c>
      <c r="E354" s="41">
        <v>144221</v>
      </c>
      <c r="F354" s="41">
        <v>144219.74</v>
      </c>
      <c r="G354" s="91">
        <f t="shared" si="10"/>
        <v>0.9999912634082414</v>
      </c>
    </row>
    <row r="355" spans="1:7" s="21" customFormat="1" ht="12.75" outlineLevel="1">
      <c r="A355" s="28"/>
      <c r="B355" s="28"/>
      <c r="C355" s="54">
        <v>4040</v>
      </c>
      <c r="D355" s="55" t="s">
        <v>20</v>
      </c>
      <c r="E355" s="41">
        <v>9673</v>
      </c>
      <c r="F355" s="41">
        <v>9673</v>
      </c>
      <c r="G355" s="91">
        <f t="shared" si="10"/>
        <v>1</v>
      </c>
    </row>
    <row r="356" spans="1:7" s="21" customFormat="1" ht="12.75" outlineLevel="1">
      <c r="A356" s="28"/>
      <c r="B356" s="28"/>
      <c r="C356" s="54">
        <v>4110</v>
      </c>
      <c r="D356" s="55" t="s">
        <v>84</v>
      </c>
      <c r="E356" s="41">
        <v>26006</v>
      </c>
      <c r="F356" s="41">
        <v>26004.8</v>
      </c>
      <c r="G356" s="91">
        <f t="shared" si="10"/>
        <v>0.9999538568022763</v>
      </c>
    </row>
    <row r="357" spans="1:7" s="21" customFormat="1" ht="12.75" outlineLevel="1">
      <c r="A357" s="28"/>
      <c r="B357" s="28"/>
      <c r="C357" s="54">
        <v>4120</v>
      </c>
      <c r="D357" s="55" t="s">
        <v>22</v>
      </c>
      <c r="E357" s="41">
        <v>3726</v>
      </c>
      <c r="F357" s="41">
        <v>3727.29</v>
      </c>
      <c r="G357" s="91">
        <f t="shared" si="10"/>
        <v>1.0003462157809984</v>
      </c>
    </row>
    <row r="358" spans="1:7" s="21" customFormat="1" ht="12.75" outlineLevel="1">
      <c r="A358" s="28"/>
      <c r="B358" s="28"/>
      <c r="C358" s="54">
        <v>4170</v>
      </c>
      <c r="D358" s="55" t="s">
        <v>133</v>
      </c>
      <c r="E358" s="41">
        <v>3940</v>
      </c>
      <c r="F358" s="41">
        <v>3940</v>
      </c>
      <c r="G358" s="91">
        <f t="shared" si="10"/>
        <v>1</v>
      </c>
    </row>
    <row r="359" spans="1:7" s="21" customFormat="1" ht="12.75" outlineLevel="1">
      <c r="A359" s="28"/>
      <c r="B359" s="28"/>
      <c r="C359" s="54">
        <v>4210</v>
      </c>
      <c r="D359" s="55" t="s">
        <v>13</v>
      </c>
      <c r="E359" s="41">
        <v>20906</v>
      </c>
      <c r="F359" s="41">
        <v>20906.33</v>
      </c>
      <c r="G359" s="91">
        <f t="shared" si="10"/>
        <v>1.000015784942122</v>
      </c>
    </row>
    <row r="360" spans="1:7" s="21" customFormat="1" ht="12.75" outlineLevel="1">
      <c r="A360" s="28"/>
      <c r="B360" s="28"/>
      <c r="C360" s="54">
        <v>4260</v>
      </c>
      <c r="D360" s="55" t="s">
        <v>23</v>
      </c>
      <c r="E360" s="41">
        <v>1302</v>
      </c>
      <c r="F360" s="41">
        <v>1301.97</v>
      </c>
      <c r="G360" s="91">
        <f t="shared" si="10"/>
        <v>0.9999769585253456</v>
      </c>
    </row>
    <row r="361" spans="1:7" s="21" customFormat="1" ht="12.75" outlineLevel="1">
      <c r="A361" s="28"/>
      <c r="B361" s="28"/>
      <c r="C361" s="54">
        <v>4270</v>
      </c>
      <c r="D361" s="55" t="s">
        <v>31</v>
      </c>
      <c r="E361" s="41">
        <v>483</v>
      </c>
      <c r="F361" s="41">
        <v>482.6</v>
      </c>
      <c r="G361" s="91">
        <v>1</v>
      </c>
    </row>
    <row r="362" spans="1:7" s="21" customFormat="1" ht="12.75" outlineLevel="1">
      <c r="A362" s="28"/>
      <c r="B362" s="28"/>
      <c r="C362" s="54">
        <v>4280</v>
      </c>
      <c r="D362" s="55" t="s">
        <v>76</v>
      </c>
      <c r="E362" s="41">
        <v>100</v>
      </c>
      <c r="F362" s="41">
        <v>100</v>
      </c>
      <c r="G362" s="91">
        <f t="shared" si="10"/>
        <v>1</v>
      </c>
    </row>
    <row r="363" spans="1:7" s="21" customFormat="1" ht="12.75" outlineLevel="1">
      <c r="A363" s="28"/>
      <c r="B363" s="28"/>
      <c r="C363" s="54">
        <v>4300</v>
      </c>
      <c r="D363" s="55" t="s">
        <v>96</v>
      </c>
      <c r="E363" s="41">
        <v>10834</v>
      </c>
      <c r="F363" s="41">
        <v>10834.33</v>
      </c>
      <c r="G363" s="91">
        <f t="shared" si="10"/>
        <v>1.0000304596640206</v>
      </c>
    </row>
    <row r="364" spans="1:7" s="21" customFormat="1" ht="25.5" outlineLevel="1">
      <c r="A364" s="28"/>
      <c r="B364" s="28"/>
      <c r="C364" s="54">
        <v>4350</v>
      </c>
      <c r="D364" s="55" t="s">
        <v>144</v>
      </c>
      <c r="E364" s="41">
        <v>1910</v>
      </c>
      <c r="F364" s="41">
        <v>1909.68</v>
      </c>
      <c r="G364" s="91">
        <f aca="true" t="shared" si="11" ref="G364:G396">F364/E364</f>
        <v>0.9998324607329844</v>
      </c>
    </row>
    <row r="365" spans="1:7" s="21" customFormat="1" ht="12.75" outlineLevel="1">
      <c r="A365" s="28"/>
      <c r="B365" s="28"/>
      <c r="C365" s="54">
        <v>4410</v>
      </c>
      <c r="D365" s="55" t="s">
        <v>25</v>
      </c>
      <c r="E365" s="41">
        <v>1175</v>
      </c>
      <c r="F365" s="41">
        <v>1175.41</v>
      </c>
      <c r="G365" s="91">
        <f t="shared" si="11"/>
        <v>1.000348936170213</v>
      </c>
    </row>
    <row r="366" spans="1:7" s="21" customFormat="1" ht="12.75" outlineLevel="1">
      <c r="A366" s="28"/>
      <c r="B366" s="28"/>
      <c r="C366" s="54">
        <v>4430</v>
      </c>
      <c r="D366" s="55" t="s">
        <v>26</v>
      </c>
      <c r="E366" s="41">
        <v>12</v>
      </c>
      <c r="F366" s="41">
        <v>11.96</v>
      </c>
      <c r="G366" s="91">
        <f t="shared" si="11"/>
        <v>0.9966666666666667</v>
      </c>
    </row>
    <row r="367" spans="1:7" s="21" customFormat="1" ht="25.5" outlineLevel="1">
      <c r="A367" s="28"/>
      <c r="B367" s="28"/>
      <c r="C367" s="54">
        <v>4440</v>
      </c>
      <c r="D367" s="55" t="s">
        <v>27</v>
      </c>
      <c r="E367" s="41">
        <v>53131</v>
      </c>
      <c r="F367" s="41">
        <v>53131</v>
      </c>
      <c r="G367" s="91">
        <f t="shared" si="11"/>
        <v>1</v>
      </c>
    </row>
    <row r="368" spans="1:7" s="21" customFormat="1" ht="12.75">
      <c r="A368" s="28"/>
      <c r="B368" s="68"/>
      <c r="C368" s="70" t="s">
        <v>97</v>
      </c>
      <c r="D368" s="55"/>
      <c r="E368" s="41"/>
      <c r="F368" s="41"/>
      <c r="G368" s="91"/>
    </row>
    <row r="369" spans="1:7" s="21" customFormat="1" ht="25.5">
      <c r="A369" s="28"/>
      <c r="B369" s="28"/>
      <c r="C369" s="54"/>
      <c r="D369" s="46" t="s">
        <v>98</v>
      </c>
      <c r="E369" s="40">
        <f>SUM(E370:E376)</f>
        <v>41974</v>
      </c>
      <c r="F369" s="40">
        <f>SUM(F370:F376)</f>
        <v>41972.53</v>
      </c>
      <c r="G369" s="91">
        <f t="shared" si="11"/>
        <v>0.9999649783199123</v>
      </c>
    </row>
    <row r="370" spans="1:7" s="21" customFormat="1" ht="12.75" outlineLevel="1">
      <c r="A370" s="28"/>
      <c r="B370" s="28"/>
      <c r="C370" s="54">
        <v>4010</v>
      </c>
      <c r="D370" s="55" t="s">
        <v>19</v>
      </c>
      <c r="E370" s="41">
        <v>30800</v>
      </c>
      <c r="F370" s="41">
        <v>30799.03</v>
      </c>
      <c r="G370" s="91">
        <f t="shared" si="11"/>
        <v>0.9999685064935064</v>
      </c>
    </row>
    <row r="371" spans="1:7" s="21" customFormat="1" ht="12.75" outlineLevel="1">
      <c r="A371" s="28"/>
      <c r="B371" s="28"/>
      <c r="C371" s="54">
        <v>4040</v>
      </c>
      <c r="D371" s="55" t="s">
        <v>20</v>
      </c>
      <c r="E371" s="41">
        <v>2413</v>
      </c>
      <c r="F371" s="41">
        <v>2412.5</v>
      </c>
      <c r="G371" s="91">
        <f t="shared" si="11"/>
        <v>0.9997927890592623</v>
      </c>
    </row>
    <row r="372" spans="1:7" s="21" customFormat="1" ht="12.75" outlineLevel="1">
      <c r="A372" s="28"/>
      <c r="B372" s="28"/>
      <c r="C372" s="54">
        <v>4110</v>
      </c>
      <c r="D372" s="55" t="s">
        <v>84</v>
      </c>
      <c r="E372" s="41">
        <v>5857</v>
      </c>
      <c r="F372" s="41">
        <v>5857</v>
      </c>
      <c r="G372" s="91">
        <f t="shared" si="11"/>
        <v>1</v>
      </c>
    </row>
    <row r="373" spans="1:7" s="21" customFormat="1" ht="12.75" outlineLevel="1">
      <c r="A373" s="28"/>
      <c r="B373" s="28"/>
      <c r="C373" s="54">
        <v>4120</v>
      </c>
      <c r="D373" s="55" t="s">
        <v>22</v>
      </c>
      <c r="E373" s="41">
        <v>780</v>
      </c>
      <c r="F373" s="41">
        <v>780</v>
      </c>
      <c r="G373" s="91">
        <f t="shared" si="11"/>
        <v>1</v>
      </c>
    </row>
    <row r="374" spans="1:7" s="21" customFormat="1" ht="12.75" outlineLevel="1">
      <c r="A374" s="28"/>
      <c r="B374" s="28"/>
      <c r="C374" s="54">
        <v>4170</v>
      </c>
      <c r="D374" s="55" t="s">
        <v>133</v>
      </c>
      <c r="E374" s="41">
        <v>1120</v>
      </c>
      <c r="F374" s="41">
        <v>1120</v>
      </c>
      <c r="G374" s="91">
        <f t="shared" si="11"/>
        <v>1</v>
      </c>
    </row>
    <row r="375" spans="1:7" s="21" customFormat="1" ht="12.75" outlineLevel="1">
      <c r="A375" s="28"/>
      <c r="B375" s="28"/>
      <c r="C375" s="54">
        <v>4210</v>
      </c>
      <c r="D375" s="55" t="s">
        <v>13</v>
      </c>
      <c r="E375" s="41">
        <v>240</v>
      </c>
      <c r="F375" s="41">
        <v>240</v>
      </c>
      <c r="G375" s="91">
        <f t="shared" si="11"/>
        <v>1</v>
      </c>
    </row>
    <row r="376" spans="1:7" s="21" customFormat="1" ht="25.5" outlineLevel="1">
      <c r="A376" s="28"/>
      <c r="B376" s="28"/>
      <c r="C376" s="54">
        <v>4440</v>
      </c>
      <c r="D376" s="55" t="s">
        <v>27</v>
      </c>
      <c r="E376" s="41">
        <v>764</v>
      </c>
      <c r="F376" s="41">
        <v>764</v>
      </c>
      <c r="G376" s="91">
        <f t="shared" si="11"/>
        <v>1</v>
      </c>
    </row>
    <row r="377" spans="1:7" s="21" customFormat="1" ht="12.75">
      <c r="A377" s="28"/>
      <c r="B377" s="28"/>
      <c r="C377" s="54"/>
      <c r="D377" s="46" t="s">
        <v>99</v>
      </c>
      <c r="E377" s="40">
        <f>SUM(E378:E392)</f>
        <v>171421</v>
      </c>
      <c r="F377" s="40">
        <f>SUM(F378:F392)</f>
        <v>171421.00000000003</v>
      </c>
      <c r="G377" s="91">
        <f t="shared" si="11"/>
        <v>1.0000000000000002</v>
      </c>
    </row>
    <row r="378" spans="1:7" s="21" customFormat="1" ht="25.5" outlineLevel="1">
      <c r="A378" s="28"/>
      <c r="B378" s="28"/>
      <c r="C378" s="54">
        <v>3020</v>
      </c>
      <c r="D378" s="55" t="s">
        <v>127</v>
      </c>
      <c r="E378" s="41">
        <v>599</v>
      </c>
      <c r="F378" s="41">
        <v>599</v>
      </c>
      <c r="G378" s="91">
        <f t="shared" si="11"/>
        <v>1</v>
      </c>
    </row>
    <row r="379" spans="1:7" s="21" customFormat="1" ht="12.75" outlineLevel="1">
      <c r="A379" s="28"/>
      <c r="B379" s="28"/>
      <c r="C379" s="54">
        <v>4010</v>
      </c>
      <c r="D379" s="55" t="s">
        <v>19</v>
      </c>
      <c r="E379" s="41">
        <v>100476</v>
      </c>
      <c r="F379" s="41">
        <f>105653.71-5178</f>
        <v>100475.71</v>
      </c>
      <c r="G379" s="91">
        <f t="shared" si="11"/>
        <v>0.9999971137386043</v>
      </c>
    </row>
    <row r="380" spans="1:7" s="21" customFormat="1" ht="12.75" outlineLevel="1">
      <c r="A380" s="28"/>
      <c r="B380" s="28"/>
      <c r="C380" s="54">
        <v>4040</v>
      </c>
      <c r="D380" s="55" t="s">
        <v>20</v>
      </c>
      <c r="E380" s="41">
        <v>7260</v>
      </c>
      <c r="F380" s="41">
        <f>7259.93</f>
        <v>7259.93</v>
      </c>
      <c r="G380" s="91">
        <f t="shared" si="11"/>
        <v>0.9999903581267218</v>
      </c>
    </row>
    <row r="381" spans="1:7" s="21" customFormat="1" ht="12.75" outlineLevel="1">
      <c r="A381" s="28"/>
      <c r="B381" s="28"/>
      <c r="C381" s="54">
        <v>4110</v>
      </c>
      <c r="D381" s="55" t="s">
        <v>84</v>
      </c>
      <c r="E381" s="41">
        <v>18333</v>
      </c>
      <c r="F381" s="41">
        <f>19225.08-892</f>
        <v>18333.08</v>
      </c>
      <c r="G381" s="91">
        <f t="shared" si="11"/>
        <v>1.0000043637157041</v>
      </c>
    </row>
    <row r="382" spans="1:7" s="21" customFormat="1" ht="12.75" outlineLevel="1">
      <c r="A382" s="28"/>
      <c r="B382" s="28"/>
      <c r="C382" s="54">
        <v>4120</v>
      </c>
      <c r="D382" s="55" t="s">
        <v>22</v>
      </c>
      <c r="E382" s="41">
        <v>2630</v>
      </c>
      <c r="F382" s="41">
        <f>2757-127</f>
        <v>2630</v>
      </c>
      <c r="G382" s="91">
        <f t="shared" si="11"/>
        <v>1</v>
      </c>
    </row>
    <row r="383" spans="1:7" s="21" customFormat="1" ht="12.75" outlineLevel="1">
      <c r="A383" s="28"/>
      <c r="B383" s="28"/>
      <c r="C383" s="54">
        <v>4170</v>
      </c>
      <c r="D383" s="55" t="s">
        <v>133</v>
      </c>
      <c r="E383" s="41">
        <v>2000</v>
      </c>
      <c r="F383" s="41">
        <v>2000</v>
      </c>
      <c r="G383" s="91">
        <f t="shared" si="11"/>
        <v>1</v>
      </c>
    </row>
    <row r="384" spans="1:7" s="21" customFormat="1" ht="12.75" outlineLevel="1">
      <c r="A384" s="28"/>
      <c r="B384" s="28"/>
      <c r="C384" s="54">
        <v>4210</v>
      </c>
      <c r="D384" s="55" t="s">
        <v>13</v>
      </c>
      <c r="E384" s="41">
        <v>20486</v>
      </c>
      <c r="F384" s="41">
        <v>20486.33</v>
      </c>
      <c r="G384" s="91">
        <f t="shared" si="11"/>
        <v>1.0000161085619448</v>
      </c>
    </row>
    <row r="385" spans="1:7" s="21" customFormat="1" ht="12.75" outlineLevel="1">
      <c r="A385" s="28"/>
      <c r="B385" s="28"/>
      <c r="C385" s="54">
        <v>4260</v>
      </c>
      <c r="D385" s="55" t="s">
        <v>23</v>
      </c>
      <c r="E385" s="41">
        <v>1302</v>
      </c>
      <c r="F385" s="41">
        <v>1301.97</v>
      </c>
      <c r="G385" s="91">
        <f t="shared" si="11"/>
        <v>0.9999769585253456</v>
      </c>
    </row>
    <row r="386" spans="1:7" s="21" customFormat="1" ht="12.75" outlineLevel="1">
      <c r="A386" s="28"/>
      <c r="B386" s="28"/>
      <c r="C386" s="54">
        <v>4270</v>
      </c>
      <c r="D386" s="55" t="s">
        <v>31</v>
      </c>
      <c r="E386" s="41">
        <v>483</v>
      </c>
      <c r="F386" s="41">
        <v>482.6</v>
      </c>
      <c r="G386" s="91">
        <v>1</v>
      </c>
    </row>
    <row r="387" spans="1:7" s="21" customFormat="1" ht="12.75" outlineLevel="1">
      <c r="A387" s="28"/>
      <c r="B387" s="28"/>
      <c r="C387" s="54">
        <v>4280</v>
      </c>
      <c r="D387" s="55" t="s">
        <v>76</v>
      </c>
      <c r="E387" s="41">
        <v>100</v>
      </c>
      <c r="F387" s="41">
        <v>100</v>
      </c>
      <c r="G387" s="91">
        <f t="shared" si="11"/>
        <v>1</v>
      </c>
    </row>
    <row r="388" spans="1:7" s="21" customFormat="1" ht="12.75" outlineLevel="1">
      <c r="A388" s="28"/>
      <c r="B388" s="28"/>
      <c r="C388" s="54">
        <v>4300</v>
      </c>
      <c r="D388" s="55" t="s">
        <v>96</v>
      </c>
      <c r="E388" s="41">
        <v>10834</v>
      </c>
      <c r="F388" s="41">
        <v>10834.33</v>
      </c>
      <c r="G388" s="91">
        <f t="shared" si="11"/>
        <v>1.0000304596640206</v>
      </c>
    </row>
    <row r="389" spans="1:7" s="21" customFormat="1" ht="25.5" outlineLevel="1">
      <c r="A389" s="28"/>
      <c r="B389" s="28"/>
      <c r="C389" s="54">
        <v>4350</v>
      </c>
      <c r="D389" s="55" t="s">
        <v>144</v>
      </c>
      <c r="E389" s="41">
        <v>1910</v>
      </c>
      <c r="F389" s="41">
        <v>1909.68</v>
      </c>
      <c r="G389" s="91">
        <f t="shared" si="11"/>
        <v>0.9998324607329844</v>
      </c>
    </row>
    <row r="390" spans="1:7" s="21" customFormat="1" ht="12.75" outlineLevel="1">
      <c r="A390" s="28"/>
      <c r="B390" s="28"/>
      <c r="C390" s="54">
        <v>4410</v>
      </c>
      <c r="D390" s="55" t="s">
        <v>25</v>
      </c>
      <c r="E390" s="41">
        <v>1175</v>
      </c>
      <c r="F390" s="41">
        <v>1175.41</v>
      </c>
      <c r="G390" s="91">
        <f t="shared" si="11"/>
        <v>1.000348936170213</v>
      </c>
    </row>
    <row r="391" spans="1:7" s="21" customFormat="1" ht="12.75" outlineLevel="1">
      <c r="A391" s="28"/>
      <c r="B391" s="28"/>
      <c r="C391" s="54">
        <v>4430</v>
      </c>
      <c r="D391" s="55" t="s">
        <v>26</v>
      </c>
      <c r="E391" s="41">
        <v>12</v>
      </c>
      <c r="F391" s="41">
        <v>11.96</v>
      </c>
      <c r="G391" s="91">
        <f t="shared" si="11"/>
        <v>0.9966666666666667</v>
      </c>
    </row>
    <row r="392" spans="1:7" s="21" customFormat="1" ht="25.5" outlineLevel="1">
      <c r="A392" s="28"/>
      <c r="B392" s="28"/>
      <c r="C392" s="54">
        <v>4440</v>
      </c>
      <c r="D392" s="55" t="s">
        <v>27</v>
      </c>
      <c r="E392" s="41">
        <v>3821</v>
      </c>
      <c r="F392" s="41">
        <v>3821</v>
      </c>
      <c r="G392" s="91">
        <f t="shared" si="11"/>
        <v>1</v>
      </c>
    </row>
    <row r="393" spans="1:7" s="21" customFormat="1" ht="12.75">
      <c r="A393" s="28"/>
      <c r="B393" s="35"/>
      <c r="C393" s="54" t="s">
        <v>52</v>
      </c>
      <c r="D393" s="46" t="s">
        <v>204</v>
      </c>
      <c r="E393" s="40">
        <f>SUM(E394:E400)</f>
        <v>6026</v>
      </c>
      <c r="F393" s="40">
        <f>SUM(F394:F400)</f>
        <v>6026.29</v>
      </c>
      <c r="G393" s="91">
        <f t="shared" si="11"/>
        <v>1.0000481247925654</v>
      </c>
    </row>
    <row r="394" spans="1:7" s="21" customFormat="1" ht="12.75" outlineLevel="1">
      <c r="A394" s="28"/>
      <c r="B394" s="28"/>
      <c r="C394" s="54">
        <v>4170</v>
      </c>
      <c r="D394" s="55" t="s">
        <v>133</v>
      </c>
      <c r="E394" s="41">
        <v>820</v>
      </c>
      <c r="F394" s="41">
        <v>820</v>
      </c>
      <c r="G394" s="91">
        <f t="shared" si="11"/>
        <v>1</v>
      </c>
    </row>
    <row r="395" spans="1:7" s="21" customFormat="1" ht="12.75" outlineLevel="1">
      <c r="A395" s="28"/>
      <c r="B395" s="28"/>
      <c r="C395" s="54">
        <v>4210</v>
      </c>
      <c r="D395" s="55" t="s">
        <v>13</v>
      </c>
      <c r="E395" s="41">
        <v>180</v>
      </c>
      <c r="F395" s="41">
        <v>180</v>
      </c>
      <c r="G395" s="91">
        <f t="shared" si="11"/>
        <v>1</v>
      </c>
    </row>
    <row r="396" spans="1:7" s="21" customFormat="1" ht="25.5" outlineLevel="1">
      <c r="A396" s="28"/>
      <c r="B396" s="28"/>
      <c r="C396" s="54">
        <v>4440</v>
      </c>
      <c r="D396" s="55" t="s">
        <v>27</v>
      </c>
      <c r="E396" s="41">
        <v>2349</v>
      </c>
      <c r="F396" s="41">
        <v>2349</v>
      </c>
      <c r="G396" s="91">
        <f t="shared" si="11"/>
        <v>1</v>
      </c>
    </row>
    <row r="397" spans="1:7" s="21" customFormat="1" ht="12.75" outlineLevel="1">
      <c r="A397" s="28"/>
      <c r="B397" s="28"/>
      <c r="C397" s="54"/>
      <c r="D397" s="55" t="s">
        <v>228</v>
      </c>
      <c r="E397" s="41"/>
      <c r="F397" s="41"/>
      <c r="G397" s="91"/>
    </row>
    <row r="398" spans="1:7" s="21" customFormat="1" ht="12.75" outlineLevel="1">
      <c r="A398" s="28"/>
      <c r="B398" s="28"/>
      <c r="C398" s="54">
        <v>4010</v>
      </c>
      <c r="D398" s="55" t="s">
        <v>19</v>
      </c>
      <c r="E398" s="41">
        <v>2589</v>
      </c>
      <c r="F398" s="41">
        <v>2589</v>
      </c>
      <c r="G398" s="91">
        <f aca="true" t="shared" si="12" ref="G398:G428">F398/E398</f>
        <v>1</v>
      </c>
    </row>
    <row r="399" spans="1:7" s="21" customFormat="1" ht="12.75" outlineLevel="1">
      <c r="A399" s="28"/>
      <c r="B399" s="28"/>
      <c r="C399" s="54">
        <v>4110</v>
      </c>
      <c r="D399" s="55" t="s">
        <v>84</v>
      </c>
      <c r="E399" s="41">
        <v>25</v>
      </c>
      <c r="F399" s="41">
        <v>24.86</v>
      </c>
      <c r="G399" s="91">
        <f t="shared" si="12"/>
        <v>0.9944</v>
      </c>
    </row>
    <row r="400" spans="1:7" s="21" customFormat="1" ht="12.75" outlineLevel="1">
      <c r="A400" s="28"/>
      <c r="B400" s="28"/>
      <c r="C400" s="54">
        <v>4120</v>
      </c>
      <c r="D400" s="55" t="s">
        <v>22</v>
      </c>
      <c r="E400" s="41">
        <v>63</v>
      </c>
      <c r="F400" s="41">
        <v>63.43</v>
      </c>
      <c r="G400" s="91">
        <f t="shared" si="12"/>
        <v>1.0068253968253968</v>
      </c>
    </row>
    <row r="401" spans="1:7" s="21" customFormat="1" ht="12.75">
      <c r="A401" s="28"/>
      <c r="B401" s="35"/>
      <c r="C401" s="54" t="s">
        <v>52</v>
      </c>
      <c r="D401" s="46" t="s">
        <v>208</v>
      </c>
      <c r="E401" s="40">
        <f>SUM(E402:E406)</f>
        <v>16376</v>
      </c>
      <c r="F401" s="40">
        <f>SUM(F402:F406)</f>
        <v>16376</v>
      </c>
      <c r="G401" s="91">
        <f t="shared" si="12"/>
        <v>1</v>
      </c>
    </row>
    <row r="402" spans="1:7" s="21" customFormat="1" ht="25.5" outlineLevel="1">
      <c r="A402" s="28"/>
      <c r="B402" s="28"/>
      <c r="C402" s="54">
        <v>4440</v>
      </c>
      <c r="D402" s="55" t="s">
        <v>27</v>
      </c>
      <c r="E402" s="41">
        <v>10179</v>
      </c>
      <c r="F402" s="41">
        <v>10179</v>
      </c>
      <c r="G402" s="91">
        <f t="shared" si="12"/>
        <v>1</v>
      </c>
    </row>
    <row r="403" spans="1:7" s="21" customFormat="1" ht="12.75" outlineLevel="1">
      <c r="A403" s="28"/>
      <c r="B403" s="28"/>
      <c r="C403" s="54"/>
      <c r="D403" s="55" t="s">
        <v>229</v>
      </c>
      <c r="E403" s="41"/>
      <c r="F403" s="41"/>
      <c r="G403" s="91"/>
    </row>
    <row r="404" spans="1:7" s="21" customFormat="1" ht="12.75" outlineLevel="1">
      <c r="A404" s="28"/>
      <c r="B404" s="28"/>
      <c r="C404" s="54">
        <v>4010</v>
      </c>
      <c r="D404" s="55" t="s">
        <v>19</v>
      </c>
      <c r="E404" s="41">
        <v>5178</v>
      </c>
      <c r="F404" s="41">
        <v>5178</v>
      </c>
      <c r="G404" s="91">
        <f t="shared" si="12"/>
        <v>1</v>
      </c>
    </row>
    <row r="405" spans="1:7" s="21" customFormat="1" ht="12.75" outlineLevel="1">
      <c r="A405" s="28"/>
      <c r="B405" s="28"/>
      <c r="C405" s="54">
        <v>4110</v>
      </c>
      <c r="D405" s="55" t="s">
        <v>84</v>
      </c>
      <c r="E405" s="41">
        <v>892</v>
      </c>
      <c r="F405" s="41">
        <v>892</v>
      </c>
      <c r="G405" s="91">
        <f t="shared" si="12"/>
        <v>1</v>
      </c>
    </row>
    <row r="406" spans="1:7" s="21" customFormat="1" ht="12.75" outlineLevel="1">
      <c r="A406" s="28"/>
      <c r="B406" s="28"/>
      <c r="C406" s="54">
        <v>4120</v>
      </c>
      <c r="D406" s="55" t="s">
        <v>22</v>
      </c>
      <c r="E406" s="41">
        <v>127</v>
      </c>
      <c r="F406" s="41">
        <v>127</v>
      </c>
      <c r="G406" s="91">
        <f t="shared" si="12"/>
        <v>1</v>
      </c>
    </row>
    <row r="407" spans="1:7" s="21" customFormat="1" ht="12.75">
      <c r="A407" s="28"/>
      <c r="B407" s="35"/>
      <c r="C407" s="54" t="s">
        <v>52</v>
      </c>
      <c r="D407" s="46" t="s">
        <v>196</v>
      </c>
      <c r="E407" s="40">
        <f>SUM(E408:E412)</f>
        <v>32042</v>
      </c>
      <c r="F407" s="40">
        <f>SUM(F408:F412)</f>
        <v>32041.72</v>
      </c>
      <c r="G407" s="91">
        <f t="shared" si="12"/>
        <v>0.9999912614693216</v>
      </c>
    </row>
    <row r="408" spans="1:7" s="21" customFormat="1" ht="25.5" outlineLevel="1">
      <c r="A408" s="28"/>
      <c r="B408" s="28"/>
      <c r="C408" s="54">
        <v>4440</v>
      </c>
      <c r="D408" s="55" t="s">
        <v>27</v>
      </c>
      <c r="E408" s="41">
        <v>25839</v>
      </c>
      <c r="F408" s="41">
        <v>25839</v>
      </c>
      <c r="G408" s="91">
        <f t="shared" si="12"/>
        <v>1</v>
      </c>
    </row>
    <row r="409" spans="1:7" s="21" customFormat="1" ht="12.75" outlineLevel="1">
      <c r="A409" s="28"/>
      <c r="B409" s="28"/>
      <c r="C409" s="54"/>
      <c r="D409" s="55" t="s">
        <v>229</v>
      </c>
      <c r="E409" s="41"/>
      <c r="F409" s="41"/>
      <c r="G409" s="91"/>
    </row>
    <row r="410" spans="1:7" s="21" customFormat="1" ht="12.75" outlineLevel="1">
      <c r="A410" s="28"/>
      <c r="B410" s="28"/>
      <c r="C410" s="54">
        <v>4010</v>
      </c>
      <c r="D410" s="55" t="s">
        <v>19</v>
      </c>
      <c r="E410" s="41">
        <v>5178</v>
      </c>
      <c r="F410" s="41">
        <v>5178</v>
      </c>
      <c r="G410" s="91">
        <f t="shared" si="12"/>
        <v>1</v>
      </c>
    </row>
    <row r="411" spans="1:7" s="21" customFormat="1" ht="12.75" outlineLevel="1">
      <c r="A411" s="28"/>
      <c r="B411" s="28"/>
      <c r="C411" s="54">
        <v>4110</v>
      </c>
      <c r="D411" s="55" t="s">
        <v>84</v>
      </c>
      <c r="E411" s="41">
        <v>899</v>
      </c>
      <c r="F411" s="41">
        <v>897.86</v>
      </c>
      <c r="G411" s="91">
        <v>1</v>
      </c>
    </row>
    <row r="412" spans="1:7" s="21" customFormat="1" ht="12.75" outlineLevel="1">
      <c r="A412" s="28"/>
      <c r="B412" s="28"/>
      <c r="C412" s="54">
        <v>4120</v>
      </c>
      <c r="D412" s="55" t="s">
        <v>22</v>
      </c>
      <c r="E412" s="41">
        <v>126</v>
      </c>
      <c r="F412" s="41">
        <v>126.86</v>
      </c>
      <c r="G412" s="91">
        <f t="shared" si="12"/>
        <v>1.0068253968253968</v>
      </c>
    </row>
    <row r="413" spans="1:7" s="21" customFormat="1" ht="12.75">
      <c r="A413" s="28"/>
      <c r="B413" s="35"/>
      <c r="C413" s="54" t="s">
        <v>52</v>
      </c>
      <c r="D413" s="46" t="s">
        <v>209</v>
      </c>
      <c r="E413" s="40">
        <f>SUM(E414)</f>
        <v>10179</v>
      </c>
      <c r="F413" s="40">
        <f>SUM(F414)</f>
        <v>10179</v>
      </c>
      <c r="G413" s="91">
        <f t="shared" si="12"/>
        <v>1</v>
      </c>
    </row>
    <row r="414" spans="1:7" s="21" customFormat="1" ht="25.5" outlineLevel="1">
      <c r="A414" s="28"/>
      <c r="B414" s="28"/>
      <c r="C414" s="54">
        <v>4440</v>
      </c>
      <c r="D414" s="55" t="s">
        <v>27</v>
      </c>
      <c r="E414" s="41">
        <v>10179</v>
      </c>
      <c r="F414" s="41">
        <v>10179</v>
      </c>
      <c r="G414" s="91">
        <f t="shared" si="12"/>
        <v>1</v>
      </c>
    </row>
    <row r="415" spans="1:7" s="21" customFormat="1" ht="12.75">
      <c r="A415" s="28">
        <v>803</v>
      </c>
      <c r="B415" s="28"/>
      <c r="C415" s="29"/>
      <c r="D415" s="47" t="s">
        <v>238</v>
      </c>
      <c r="E415" s="31">
        <f>E416</f>
        <v>77648</v>
      </c>
      <c r="F415" s="31">
        <f>F416</f>
        <v>77647.71999999999</v>
      </c>
      <c r="G415" s="91">
        <f t="shared" si="12"/>
        <v>0.999996393983103</v>
      </c>
    </row>
    <row r="416" spans="1:7" s="12" customFormat="1" ht="12.75">
      <c r="A416" s="35"/>
      <c r="B416" s="35">
        <v>80309</v>
      </c>
      <c r="C416" s="39"/>
      <c r="D416" s="46" t="s">
        <v>117</v>
      </c>
      <c r="E416" s="40">
        <f>SUM(E417:E424)</f>
        <v>77648</v>
      </c>
      <c r="F416" s="40">
        <f>SUM(F417:F424)</f>
        <v>77647.71999999999</v>
      </c>
      <c r="G416" s="91">
        <f t="shared" si="12"/>
        <v>0.999996393983103</v>
      </c>
    </row>
    <row r="417" spans="1:7" ht="12.75" outlineLevel="1">
      <c r="A417" s="28"/>
      <c r="B417" s="28"/>
      <c r="C417" s="33">
        <v>3218</v>
      </c>
      <c r="D417" s="38" t="s">
        <v>118</v>
      </c>
      <c r="E417" s="41">
        <v>55950</v>
      </c>
      <c r="F417" s="41">
        <v>55950</v>
      </c>
      <c r="G417" s="91">
        <f t="shared" si="12"/>
        <v>1</v>
      </c>
    </row>
    <row r="418" spans="1:7" ht="12.75" outlineLevel="1">
      <c r="A418" s="28"/>
      <c r="B418" s="28"/>
      <c r="C418" s="33">
        <v>3219</v>
      </c>
      <c r="D418" s="38" t="s">
        <v>118</v>
      </c>
      <c r="E418" s="41">
        <v>18650</v>
      </c>
      <c r="F418" s="41">
        <v>18650</v>
      </c>
      <c r="G418" s="91">
        <f t="shared" si="12"/>
        <v>1</v>
      </c>
    </row>
    <row r="419" spans="1:7" ht="12.75" outlineLevel="1">
      <c r="A419" s="28"/>
      <c r="B419" s="28"/>
      <c r="C419" s="33">
        <v>4118</v>
      </c>
      <c r="D419" s="38" t="s">
        <v>84</v>
      </c>
      <c r="E419" s="41">
        <v>321</v>
      </c>
      <c r="F419" s="41">
        <v>320.81</v>
      </c>
      <c r="G419" s="91">
        <v>1</v>
      </c>
    </row>
    <row r="420" spans="1:7" ht="12.75" outlineLevel="1">
      <c r="A420" s="28"/>
      <c r="B420" s="28"/>
      <c r="C420" s="33">
        <v>4119</v>
      </c>
      <c r="D420" s="38" t="s">
        <v>84</v>
      </c>
      <c r="E420" s="41">
        <v>107</v>
      </c>
      <c r="F420" s="41">
        <v>106.93</v>
      </c>
      <c r="G420" s="91">
        <v>1</v>
      </c>
    </row>
    <row r="421" spans="1:7" ht="12.75" outlineLevel="1">
      <c r="A421" s="28"/>
      <c r="B421" s="28"/>
      <c r="C421" s="33">
        <v>4128</v>
      </c>
      <c r="D421" s="38" t="s">
        <v>22</v>
      </c>
      <c r="E421" s="41">
        <v>46</v>
      </c>
      <c r="F421" s="41">
        <v>46</v>
      </c>
      <c r="G421" s="91">
        <f t="shared" si="12"/>
        <v>1</v>
      </c>
    </row>
    <row r="422" spans="1:7" ht="12.75" outlineLevel="1">
      <c r="A422" s="28"/>
      <c r="B422" s="28"/>
      <c r="C422" s="33">
        <v>4129</v>
      </c>
      <c r="D422" s="38" t="s">
        <v>22</v>
      </c>
      <c r="E422" s="41">
        <v>15</v>
      </c>
      <c r="F422" s="41">
        <v>15.32</v>
      </c>
      <c r="G422" s="91">
        <f t="shared" si="12"/>
        <v>1.0213333333333334</v>
      </c>
    </row>
    <row r="423" spans="1:7" ht="12.75" outlineLevel="1">
      <c r="A423" s="28"/>
      <c r="B423" s="28"/>
      <c r="C423" s="33">
        <v>4178</v>
      </c>
      <c r="D423" s="38" t="s">
        <v>133</v>
      </c>
      <c r="E423" s="41">
        <v>1933</v>
      </c>
      <c r="F423" s="41">
        <v>1932.93</v>
      </c>
      <c r="G423" s="91">
        <f t="shared" si="12"/>
        <v>0.9999637868598035</v>
      </c>
    </row>
    <row r="424" spans="1:7" ht="12.75" outlineLevel="1">
      <c r="A424" s="28"/>
      <c r="B424" s="28"/>
      <c r="C424" s="33">
        <v>4179</v>
      </c>
      <c r="D424" s="38" t="s">
        <v>133</v>
      </c>
      <c r="E424" s="41">
        <v>626</v>
      </c>
      <c r="F424" s="41">
        <v>625.73</v>
      </c>
      <c r="G424" s="91">
        <f t="shared" si="12"/>
        <v>0.9995686900958467</v>
      </c>
    </row>
    <row r="425" spans="1:7" s="13" customFormat="1" ht="12.75">
      <c r="A425" s="28">
        <v>851</v>
      </c>
      <c r="B425" s="28"/>
      <c r="C425" s="29"/>
      <c r="D425" s="47" t="s">
        <v>53</v>
      </c>
      <c r="E425" s="31">
        <f>E428+E435+E426+E437</f>
        <v>1529742</v>
      </c>
      <c r="F425" s="31">
        <f>F428+F435+F426+F437</f>
        <v>1529738.75</v>
      </c>
      <c r="G425" s="91">
        <f t="shared" si="12"/>
        <v>0.9999978754587375</v>
      </c>
    </row>
    <row r="426" spans="1:7" ht="12.75">
      <c r="A426" s="32"/>
      <c r="B426" s="35">
        <v>85111</v>
      </c>
      <c r="C426" s="33"/>
      <c r="D426" s="46" t="s">
        <v>149</v>
      </c>
      <c r="E426" s="41">
        <f>E427</f>
        <v>330000</v>
      </c>
      <c r="F426" s="41">
        <f>F427</f>
        <v>330000</v>
      </c>
      <c r="G426" s="91">
        <f t="shared" si="12"/>
        <v>1</v>
      </c>
    </row>
    <row r="427" spans="1:7" ht="38.25">
      <c r="A427" s="32"/>
      <c r="B427" s="32"/>
      <c r="C427" s="33">
        <v>6010</v>
      </c>
      <c r="D427" s="38" t="s">
        <v>150</v>
      </c>
      <c r="E427" s="41">
        <v>330000</v>
      </c>
      <c r="F427" s="41">
        <v>330000</v>
      </c>
      <c r="G427" s="91">
        <f t="shared" si="12"/>
        <v>1</v>
      </c>
    </row>
    <row r="428" spans="1:7" s="12" customFormat="1" ht="51">
      <c r="A428" s="35"/>
      <c r="B428" s="35">
        <v>85156</v>
      </c>
      <c r="C428" s="39"/>
      <c r="D428" s="46" t="s">
        <v>66</v>
      </c>
      <c r="E428" s="40">
        <f>SUM(E429:E429)</f>
        <v>1157742</v>
      </c>
      <c r="F428" s="40">
        <f>SUM(F429:F429)</f>
        <v>1157741.75</v>
      </c>
      <c r="G428" s="91">
        <f t="shared" si="12"/>
        <v>0.999999784062425</v>
      </c>
    </row>
    <row r="429" spans="1:7" ht="12.75" outlineLevel="1">
      <c r="A429" s="32"/>
      <c r="B429" s="32"/>
      <c r="C429" s="33">
        <v>4130</v>
      </c>
      <c r="D429" s="38" t="s">
        <v>54</v>
      </c>
      <c r="E429" s="41">
        <v>1157742</v>
      </c>
      <c r="F429" s="41">
        <f>F432+F434</f>
        <v>1157741.75</v>
      </c>
      <c r="G429" s="91">
        <f aca="true" t="shared" si="13" ref="G429:G460">F429/E429</f>
        <v>0.999999784062425</v>
      </c>
    </row>
    <row r="430" spans="1:7" ht="12.75">
      <c r="A430" s="32"/>
      <c r="B430" s="32"/>
      <c r="C430" s="33" t="s">
        <v>67</v>
      </c>
      <c r="D430" s="38"/>
      <c r="E430" s="41"/>
      <c r="F430" s="41"/>
      <c r="G430" s="91"/>
    </row>
    <row r="431" spans="1:7" ht="25.5">
      <c r="A431" s="32"/>
      <c r="B431" s="32"/>
      <c r="C431" s="33"/>
      <c r="D431" s="46" t="s">
        <v>153</v>
      </c>
      <c r="E431" s="41">
        <f>SUM(E432)</f>
        <v>9151</v>
      </c>
      <c r="F431" s="41">
        <f>SUM(F432)</f>
        <v>9150.75</v>
      </c>
      <c r="G431" s="91">
        <f t="shared" si="13"/>
        <v>0.9999726805813572</v>
      </c>
    </row>
    <row r="432" spans="1:7" ht="12.75">
      <c r="A432" s="32"/>
      <c r="B432" s="32"/>
      <c r="C432" s="33">
        <v>4130</v>
      </c>
      <c r="D432" s="38" t="s">
        <v>54</v>
      </c>
      <c r="E432" s="41">
        <v>9151</v>
      </c>
      <c r="F432" s="41">
        <v>9150.75</v>
      </c>
      <c r="G432" s="91">
        <f t="shared" si="13"/>
        <v>0.9999726805813572</v>
      </c>
    </row>
    <row r="433" spans="1:7" ht="12.75">
      <c r="A433" s="32"/>
      <c r="B433" s="32"/>
      <c r="C433" s="33"/>
      <c r="D433" s="46" t="s">
        <v>154</v>
      </c>
      <c r="E433" s="41">
        <f>SUM(E434)</f>
        <v>1148591</v>
      </c>
      <c r="F433" s="41">
        <f>SUM(F434)</f>
        <v>1148591</v>
      </c>
      <c r="G433" s="91">
        <f t="shared" si="13"/>
        <v>1</v>
      </c>
    </row>
    <row r="434" spans="1:7" ht="12.75">
      <c r="A434" s="32"/>
      <c r="B434" s="32"/>
      <c r="C434" s="33">
        <v>4130</v>
      </c>
      <c r="D434" s="38" t="s">
        <v>54</v>
      </c>
      <c r="E434" s="41">
        <v>1148591</v>
      </c>
      <c r="F434" s="41">
        <v>1148591</v>
      </c>
      <c r="G434" s="91">
        <f t="shared" si="13"/>
        <v>1</v>
      </c>
    </row>
    <row r="435" spans="1:7" s="12" customFormat="1" ht="12.75">
      <c r="A435" s="35"/>
      <c r="B435" s="35">
        <v>85149</v>
      </c>
      <c r="C435" s="39"/>
      <c r="D435" s="46" t="s">
        <v>138</v>
      </c>
      <c r="E435" s="40">
        <f>SUM(E436:E436)</f>
        <v>40000</v>
      </c>
      <c r="F435" s="40">
        <f>SUM(F436:F436)</f>
        <v>39997</v>
      </c>
      <c r="G435" s="91">
        <f t="shared" si="13"/>
        <v>0.999925</v>
      </c>
    </row>
    <row r="436" spans="1:7" ht="12.75" outlineLevel="1">
      <c r="A436" s="32"/>
      <c r="B436" s="32"/>
      <c r="C436" s="33">
        <v>4280</v>
      </c>
      <c r="D436" s="38" t="s">
        <v>139</v>
      </c>
      <c r="E436" s="41">
        <v>40000</v>
      </c>
      <c r="F436" s="41">
        <v>39997</v>
      </c>
      <c r="G436" s="91">
        <f t="shared" si="13"/>
        <v>0.999925</v>
      </c>
    </row>
    <row r="437" spans="1:7" s="3" customFormat="1" ht="12.75">
      <c r="A437" s="35"/>
      <c r="B437" s="35">
        <v>85195</v>
      </c>
      <c r="C437" s="39"/>
      <c r="D437" s="71" t="s">
        <v>45</v>
      </c>
      <c r="E437" s="72">
        <f>E438</f>
        <v>2000</v>
      </c>
      <c r="F437" s="73">
        <f>F438</f>
        <v>2000</v>
      </c>
      <c r="G437" s="91">
        <f t="shared" si="13"/>
        <v>1</v>
      </c>
    </row>
    <row r="438" spans="1:7" s="3" customFormat="1" ht="33.75">
      <c r="A438" s="35"/>
      <c r="B438" s="35"/>
      <c r="C438" s="54">
        <v>2820</v>
      </c>
      <c r="D438" s="74" t="s">
        <v>190</v>
      </c>
      <c r="E438" s="75">
        <v>2000</v>
      </c>
      <c r="F438" s="76">
        <v>2000</v>
      </c>
      <c r="G438" s="91">
        <f t="shared" si="13"/>
        <v>1</v>
      </c>
    </row>
    <row r="439" spans="1:7" s="2" customFormat="1" ht="12.75">
      <c r="A439" s="28">
        <v>852</v>
      </c>
      <c r="B439" s="28"/>
      <c r="C439" s="29"/>
      <c r="D439" s="47" t="s">
        <v>68</v>
      </c>
      <c r="E439" s="31">
        <f>E440+E487+E663+E680+E648+E703+E706+E596</f>
        <v>14265967</v>
      </c>
      <c r="F439" s="31">
        <f>F440+F487+F663+F680+F648+F703+F706+F596</f>
        <v>14214850.390000002</v>
      </c>
      <c r="G439" s="91">
        <f t="shared" si="13"/>
        <v>0.9964168843233692</v>
      </c>
    </row>
    <row r="440" spans="1:7" s="3" customFormat="1" ht="25.5">
      <c r="A440" s="35"/>
      <c r="B440" s="35">
        <v>85201</v>
      </c>
      <c r="C440" s="39"/>
      <c r="D440" s="46" t="s">
        <v>69</v>
      </c>
      <c r="E440" s="40">
        <f>SUM(E441:E462)</f>
        <v>1394009</v>
      </c>
      <c r="F440" s="40">
        <f>SUM(F441:F462)</f>
        <v>1387854.7399999995</v>
      </c>
      <c r="G440" s="91">
        <f t="shared" si="13"/>
        <v>0.9955852078429906</v>
      </c>
    </row>
    <row r="441" spans="1:7" ht="25.5" outlineLevel="1">
      <c r="A441" s="32"/>
      <c r="B441" s="32"/>
      <c r="C441" s="33">
        <v>3020</v>
      </c>
      <c r="D441" s="38" t="s">
        <v>127</v>
      </c>
      <c r="E441" s="41">
        <v>25882</v>
      </c>
      <c r="F441" s="41">
        <v>25882</v>
      </c>
      <c r="G441" s="91">
        <f t="shared" si="13"/>
        <v>1</v>
      </c>
    </row>
    <row r="442" spans="1:7" ht="12.75" outlineLevel="1">
      <c r="A442" s="32"/>
      <c r="B442" s="32"/>
      <c r="C442" s="33">
        <v>3110</v>
      </c>
      <c r="D442" s="38" t="s">
        <v>70</v>
      </c>
      <c r="E442" s="41">
        <v>107757</v>
      </c>
      <c r="F442" s="41">
        <v>106696.81</v>
      </c>
      <c r="G442" s="91">
        <f t="shared" si="13"/>
        <v>0.9901612888257839</v>
      </c>
    </row>
    <row r="443" spans="1:7" ht="12.75" outlineLevel="1">
      <c r="A443" s="32"/>
      <c r="B443" s="32"/>
      <c r="C443" s="33">
        <v>4010</v>
      </c>
      <c r="D443" s="38" t="s">
        <v>19</v>
      </c>
      <c r="E443" s="41">
        <v>531691</v>
      </c>
      <c r="F443" s="41">
        <v>531691.14</v>
      </c>
      <c r="G443" s="91">
        <f t="shared" si="13"/>
        <v>1.000000263310833</v>
      </c>
    </row>
    <row r="444" spans="1:7" ht="12.75" outlineLevel="1">
      <c r="A444" s="32"/>
      <c r="B444" s="32"/>
      <c r="C444" s="33">
        <v>4040</v>
      </c>
      <c r="D444" s="38" t="s">
        <v>20</v>
      </c>
      <c r="E444" s="41">
        <v>42525</v>
      </c>
      <c r="F444" s="41">
        <v>42525.23</v>
      </c>
      <c r="G444" s="91">
        <f t="shared" si="13"/>
        <v>1.0000054085831864</v>
      </c>
    </row>
    <row r="445" spans="1:7" ht="12.75" outlineLevel="1">
      <c r="A445" s="32"/>
      <c r="B445" s="32"/>
      <c r="C445" s="33">
        <v>4110</v>
      </c>
      <c r="D445" s="38" t="s">
        <v>21</v>
      </c>
      <c r="E445" s="41">
        <v>102864</v>
      </c>
      <c r="F445" s="41">
        <v>102863.62</v>
      </c>
      <c r="G445" s="91">
        <f t="shared" si="13"/>
        <v>0.9999963058018354</v>
      </c>
    </row>
    <row r="446" spans="1:7" ht="12.75" outlineLevel="1">
      <c r="A446" s="32"/>
      <c r="B446" s="32"/>
      <c r="C446" s="33">
        <v>4120</v>
      </c>
      <c r="D446" s="38" t="s">
        <v>22</v>
      </c>
      <c r="E446" s="41">
        <v>13885</v>
      </c>
      <c r="F446" s="41">
        <v>13885.33</v>
      </c>
      <c r="G446" s="91">
        <f t="shared" si="13"/>
        <v>1.0000237666546632</v>
      </c>
    </row>
    <row r="447" spans="1:7" ht="12.75" outlineLevel="1">
      <c r="A447" s="32"/>
      <c r="B447" s="32"/>
      <c r="C447" s="33">
        <v>4210</v>
      </c>
      <c r="D447" s="38" t="s">
        <v>13</v>
      </c>
      <c r="E447" s="41">
        <v>85847</v>
      </c>
      <c r="F447" s="41">
        <v>84994.69</v>
      </c>
      <c r="G447" s="91">
        <f t="shared" si="13"/>
        <v>0.9900717555651334</v>
      </c>
    </row>
    <row r="448" spans="1:7" ht="12.75" outlineLevel="1">
      <c r="A448" s="32"/>
      <c r="B448" s="32"/>
      <c r="C448" s="33">
        <v>4220</v>
      </c>
      <c r="D448" s="38" t="s">
        <v>71</v>
      </c>
      <c r="E448" s="41">
        <v>42236</v>
      </c>
      <c r="F448" s="41">
        <v>42235.94</v>
      </c>
      <c r="G448" s="91">
        <f t="shared" si="13"/>
        <v>0.9999985794109291</v>
      </c>
    </row>
    <row r="449" spans="1:7" ht="12.75" outlineLevel="1">
      <c r="A449" s="32"/>
      <c r="B449" s="32"/>
      <c r="C449" s="33">
        <v>4230</v>
      </c>
      <c r="D449" s="38" t="s">
        <v>72</v>
      </c>
      <c r="E449" s="41">
        <v>1847</v>
      </c>
      <c r="F449" s="41">
        <v>1847.46</v>
      </c>
      <c r="G449" s="91">
        <f t="shared" si="13"/>
        <v>1.0002490525175962</v>
      </c>
    </row>
    <row r="450" spans="1:7" ht="25.5" outlineLevel="1">
      <c r="A450" s="32"/>
      <c r="B450" s="32"/>
      <c r="C450" s="33">
        <v>4240</v>
      </c>
      <c r="D450" s="38" t="s">
        <v>73</v>
      </c>
      <c r="E450" s="41">
        <v>5870</v>
      </c>
      <c r="F450" s="41">
        <v>5870.14</v>
      </c>
      <c r="G450" s="91">
        <f t="shared" si="13"/>
        <v>1.000023850085179</v>
      </c>
    </row>
    <row r="451" spans="1:7" ht="12.75" outlineLevel="1">
      <c r="A451" s="32"/>
      <c r="B451" s="32"/>
      <c r="C451" s="33">
        <v>4260</v>
      </c>
      <c r="D451" s="38" t="s">
        <v>23</v>
      </c>
      <c r="E451" s="41">
        <v>17632</v>
      </c>
      <c r="F451" s="41">
        <v>17632.35</v>
      </c>
      <c r="G451" s="91">
        <f t="shared" si="13"/>
        <v>1.0000198502722322</v>
      </c>
    </row>
    <row r="452" spans="1:7" ht="12.75" outlineLevel="1">
      <c r="A452" s="32"/>
      <c r="B452" s="32"/>
      <c r="C452" s="33">
        <v>4270</v>
      </c>
      <c r="D452" s="38" t="s">
        <v>31</v>
      </c>
      <c r="E452" s="41">
        <v>27340</v>
      </c>
      <c r="F452" s="41">
        <v>27339.82</v>
      </c>
      <c r="G452" s="91">
        <f t="shared" si="13"/>
        <v>0.9999934162399414</v>
      </c>
    </row>
    <row r="453" spans="1:7" ht="12.75" outlineLevel="1">
      <c r="A453" s="32"/>
      <c r="B453" s="32"/>
      <c r="C453" s="33">
        <v>4280</v>
      </c>
      <c r="D453" s="38" t="s">
        <v>76</v>
      </c>
      <c r="E453" s="41">
        <v>315</v>
      </c>
      <c r="F453" s="41">
        <v>315</v>
      </c>
      <c r="G453" s="91">
        <f t="shared" si="13"/>
        <v>1</v>
      </c>
    </row>
    <row r="454" spans="1:7" ht="12.75" outlineLevel="1">
      <c r="A454" s="32"/>
      <c r="B454" s="32"/>
      <c r="C454" s="33">
        <v>4300</v>
      </c>
      <c r="D454" s="38" t="s">
        <v>35</v>
      </c>
      <c r="E454" s="41">
        <v>23142</v>
      </c>
      <c r="F454" s="41">
        <v>23141.62</v>
      </c>
      <c r="G454" s="91">
        <f t="shared" si="13"/>
        <v>0.9999835796387521</v>
      </c>
    </row>
    <row r="455" spans="1:7" ht="38.25" outlineLevel="1">
      <c r="A455" s="32"/>
      <c r="B455" s="32"/>
      <c r="C455" s="33">
        <v>4330</v>
      </c>
      <c r="D455" s="38" t="s">
        <v>132</v>
      </c>
      <c r="E455" s="41">
        <v>323500</v>
      </c>
      <c r="F455" s="41">
        <v>319257.64</v>
      </c>
      <c r="G455" s="91">
        <f t="shared" si="13"/>
        <v>0.9868860587326121</v>
      </c>
    </row>
    <row r="456" spans="1:7" ht="25.5" outlineLevel="1">
      <c r="A456" s="32"/>
      <c r="B456" s="32"/>
      <c r="C456" s="33">
        <v>4350</v>
      </c>
      <c r="D456" s="38" t="s">
        <v>144</v>
      </c>
      <c r="E456" s="41">
        <v>292</v>
      </c>
      <c r="F456" s="41">
        <v>292.19</v>
      </c>
      <c r="G456" s="91">
        <f t="shared" si="13"/>
        <v>1.0006506849315069</v>
      </c>
    </row>
    <row r="457" spans="1:7" ht="12.75" outlineLevel="1">
      <c r="A457" s="32"/>
      <c r="B457" s="32"/>
      <c r="C457" s="33">
        <v>4410</v>
      </c>
      <c r="D457" s="38" t="s">
        <v>25</v>
      </c>
      <c r="E457" s="41">
        <v>2788</v>
      </c>
      <c r="F457" s="41">
        <v>2788.06</v>
      </c>
      <c r="G457" s="91">
        <f t="shared" si="13"/>
        <v>1.0000215208034433</v>
      </c>
    </row>
    <row r="458" spans="1:7" ht="12.75" outlineLevel="1">
      <c r="A458" s="32"/>
      <c r="B458" s="32"/>
      <c r="C458" s="33">
        <v>4430</v>
      </c>
      <c r="D458" s="38" t="s">
        <v>26</v>
      </c>
      <c r="E458" s="41">
        <v>2849</v>
      </c>
      <c r="F458" s="41">
        <v>2849</v>
      </c>
      <c r="G458" s="91">
        <f t="shared" si="13"/>
        <v>1</v>
      </c>
    </row>
    <row r="459" spans="1:7" ht="25.5" outlineLevel="1">
      <c r="A459" s="32"/>
      <c r="B459" s="32"/>
      <c r="C459" s="33">
        <v>4440</v>
      </c>
      <c r="D459" s="38" t="s">
        <v>27</v>
      </c>
      <c r="E459" s="41">
        <v>30900</v>
      </c>
      <c r="F459" s="41">
        <v>30900</v>
      </c>
      <c r="G459" s="91">
        <f t="shared" si="13"/>
        <v>1</v>
      </c>
    </row>
    <row r="460" spans="1:7" ht="12.75" outlineLevel="1">
      <c r="A460" s="32"/>
      <c r="B460" s="32"/>
      <c r="C460" s="33">
        <v>4480</v>
      </c>
      <c r="D460" s="38" t="s">
        <v>28</v>
      </c>
      <c r="E460" s="41">
        <v>4259</v>
      </c>
      <c r="F460" s="41">
        <v>4258.7</v>
      </c>
      <c r="G460" s="91">
        <f t="shared" si="13"/>
        <v>0.9999295609297957</v>
      </c>
    </row>
    <row r="461" spans="1:7" ht="12.75" outlineLevel="1">
      <c r="A461" s="32"/>
      <c r="B461" s="32"/>
      <c r="C461" s="33">
        <v>4520</v>
      </c>
      <c r="D461" s="38" t="s">
        <v>189</v>
      </c>
      <c r="E461" s="41">
        <v>588</v>
      </c>
      <c r="F461" s="41">
        <v>588</v>
      </c>
      <c r="G461" s="91">
        <f aca="true" t="shared" si="14" ref="G461:G493">F461/E461</f>
        <v>1</v>
      </c>
    </row>
    <row r="462" spans="1:7" ht="12.75" outlineLevel="1">
      <c r="A462" s="32"/>
      <c r="B462" s="32"/>
      <c r="C462" s="53" t="s">
        <v>51</v>
      </c>
      <c r="D462" s="38"/>
      <c r="E462" s="41"/>
      <c r="F462" s="41"/>
      <c r="G462" s="91"/>
    </row>
    <row r="463" spans="1:7" s="3" customFormat="1" ht="25.5">
      <c r="A463" s="35"/>
      <c r="B463" s="77"/>
      <c r="C463" s="39"/>
      <c r="D463" s="46" t="s">
        <v>153</v>
      </c>
      <c r="E463" s="40">
        <f>SUM(E464:E483)</f>
        <v>966612</v>
      </c>
      <c r="F463" s="40">
        <f>SUM(F464:F483)</f>
        <v>965760.2899999998</v>
      </c>
      <c r="G463" s="91">
        <v>1</v>
      </c>
    </row>
    <row r="464" spans="1:7" ht="25.5" outlineLevel="1">
      <c r="A464" s="32"/>
      <c r="B464" s="32"/>
      <c r="C464" s="33">
        <v>3020</v>
      </c>
      <c r="D464" s="38" t="s">
        <v>127</v>
      </c>
      <c r="E464" s="41">
        <v>25882</v>
      </c>
      <c r="F464" s="41">
        <v>25882</v>
      </c>
      <c r="G464" s="91">
        <f t="shared" si="14"/>
        <v>1</v>
      </c>
    </row>
    <row r="465" spans="1:7" ht="12.75" outlineLevel="1">
      <c r="A465" s="32"/>
      <c r="B465" s="32"/>
      <c r="C465" s="33">
        <v>3110</v>
      </c>
      <c r="D465" s="38" t="s">
        <v>70</v>
      </c>
      <c r="E465" s="41">
        <v>3860</v>
      </c>
      <c r="F465" s="41">
        <v>3860</v>
      </c>
      <c r="G465" s="91">
        <f t="shared" si="14"/>
        <v>1</v>
      </c>
    </row>
    <row r="466" spans="1:7" ht="12.75" outlineLevel="1">
      <c r="A466" s="32"/>
      <c r="B466" s="32"/>
      <c r="C466" s="33">
        <v>4010</v>
      </c>
      <c r="D466" s="38" t="s">
        <v>19</v>
      </c>
      <c r="E466" s="41">
        <v>531691</v>
      </c>
      <c r="F466" s="41">
        <v>531691.14</v>
      </c>
      <c r="G466" s="91">
        <f t="shared" si="14"/>
        <v>1.000000263310833</v>
      </c>
    </row>
    <row r="467" spans="1:7" ht="12.75" outlineLevel="1">
      <c r="A467" s="32"/>
      <c r="B467" s="32"/>
      <c r="C467" s="33">
        <v>4040</v>
      </c>
      <c r="D467" s="38" t="s">
        <v>20</v>
      </c>
      <c r="E467" s="41">
        <v>42525</v>
      </c>
      <c r="F467" s="41">
        <v>42525.23</v>
      </c>
      <c r="G467" s="91">
        <f t="shared" si="14"/>
        <v>1.0000054085831864</v>
      </c>
    </row>
    <row r="468" spans="1:7" ht="12.75" outlineLevel="1">
      <c r="A468" s="32"/>
      <c r="B468" s="32"/>
      <c r="C468" s="33">
        <v>4110</v>
      </c>
      <c r="D468" s="38" t="s">
        <v>21</v>
      </c>
      <c r="E468" s="41">
        <v>102864</v>
      </c>
      <c r="F468" s="41">
        <v>102863.62</v>
      </c>
      <c r="G468" s="91">
        <f t="shared" si="14"/>
        <v>0.9999963058018354</v>
      </c>
    </row>
    <row r="469" spans="1:7" ht="12.75" outlineLevel="1">
      <c r="A469" s="32"/>
      <c r="B469" s="32"/>
      <c r="C469" s="33">
        <v>4120</v>
      </c>
      <c r="D469" s="38" t="s">
        <v>22</v>
      </c>
      <c r="E469" s="41">
        <v>13885</v>
      </c>
      <c r="F469" s="41">
        <v>13885.33</v>
      </c>
      <c r="G469" s="91">
        <f t="shared" si="14"/>
        <v>1.0000237666546632</v>
      </c>
    </row>
    <row r="470" spans="1:7" ht="12.75" outlineLevel="1">
      <c r="A470" s="32"/>
      <c r="B470" s="32"/>
      <c r="C470" s="33">
        <v>4210</v>
      </c>
      <c r="D470" s="38" t="s">
        <v>13</v>
      </c>
      <c r="E470" s="41">
        <v>85847</v>
      </c>
      <c r="F470" s="41">
        <v>84994.69</v>
      </c>
      <c r="G470" s="91">
        <f t="shared" si="14"/>
        <v>0.9900717555651334</v>
      </c>
    </row>
    <row r="471" spans="1:7" ht="12.75" outlineLevel="1">
      <c r="A471" s="32"/>
      <c r="B471" s="32"/>
      <c r="C471" s="33">
        <v>4220</v>
      </c>
      <c r="D471" s="38" t="s">
        <v>71</v>
      </c>
      <c r="E471" s="41">
        <v>42236</v>
      </c>
      <c r="F471" s="41">
        <v>42235.94</v>
      </c>
      <c r="G471" s="91">
        <f t="shared" si="14"/>
        <v>0.9999985794109291</v>
      </c>
    </row>
    <row r="472" spans="1:7" ht="12.75" outlineLevel="1">
      <c r="A472" s="32"/>
      <c r="B472" s="32"/>
      <c r="C472" s="33">
        <v>4230</v>
      </c>
      <c r="D472" s="38" t="s">
        <v>72</v>
      </c>
      <c r="E472" s="41">
        <v>1847</v>
      </c>
      <c r="F472" s="41">
        <v>1847.46</v>
      </c>
      <c r="G472" s="91">
        <f t="shared" si="14"/>
        <v>1.0002490525175962</v>
      </c>
    </row>
    <row r="473" spans="1:7" ht="25.5" outlineLevel="1">
      <c r="A473" s="32"/>
      <c r="B473" s="32"/>
      <c r="C473" s="33">
        <v>4240</v>
      </c>
      <c r="D473" s="38" t="s">
        <v>74</v>
      </c>
      <c r="E473" s="41">
        <v>5870</v>
      </c>
      <c r="F473" s="41">
        <v>5870.14</v>
      </c>
      <c r="G473" s="91">
        <f t="shared" si="14"/>
        <v>1.000023850085179</v>
      </c>
    </row>
    <row r="474" spans="1:7" ht="12.75" outlineLevel="1">
      <c r="A474" s="32"/>
      <c r="B474" s="32"/>
      <c r="C474" s="33">
        <v>4260</v>
      </c>
      <c r="D474" s="38" t="s">
        <v>23</v>
      </c>
      <c r="E474" s="41">
        <v>17632</v>
      </c>
      <c r="F474" s="41">
        <v>17632.35</v>
      </c>
      <c r="G474" s="91">
        <f t="shared" si="14"/>
        <v>1.0000198502722322</v>
      </c>
    </row>
    <row r="475" spans="1:7" ht="12.75" outlineLevel="1">
      <c r="A475" s="32"/>
      <c r="B475" s="32"/>
      <c r="C475" s="33">
        <v>4270</v>
      </c>
      <c r="D475" s="38" t="s">
        <v>31</v>
      </c>
      <c r="E475" s="41">
        <v>27340</v>
      </c>
      <c r="F475" s="41">
        <v>27339.82</v>
      </c>
      <c r="G475" s="91">
        <f t="shared" si="14"/>
        <v>0.9999934162399414</v>
      </c>
    </row>
    <row r="476" spans="1:7" ht="12.75" outlineLevel="1">
      <c r="A476" s="32"/>
      <c r="B476" s="32"/>
      <c r="C476" s="33">
        <v>4280</v>
      </c>
      <c r="D476" s="38" t="s">
        <v>76</v>
      </c>
      <c r="E476" s="41">
        <v>315</v>
      </c>
      <c r="F476" s="41">
        <v>315</v>
      </c>
      <c r="G476" s="91">
        <f t="shared" si="14"/>
        <v>1</v>
      </c>
    </row>
    <row r="477" spans="1:7" ht="12.75" outlineLevel="1">
      <c r="A477" s="32"/>
      <c r="B477" s="32"/>
      <c r="C477" s="33">
        <v>4300</v>
      </c>
      <c r="D477" s="38" t="s">
        <v>136</v>
      </c>
      <c r="E477" s="41">
        <v>23142</v>
      </c>
      <c r="F477" s="41">
        <v>23141.62</v>
      </c>
      <c r="G477" s="91">
        <f t="shared" si="14"/>
        <v>0.9999835796387521</v>
      </c>
    </row>
    <row r="478" spans="1:7" ht="25.5" outlineLevel="1">
      <c r="A478" s="32"/>
      <c r="B478" s="32"/>
      <c r="C478" s="33">
        <v>4350</v>
      </c>
      <c r="D478" s="38" t="s">
        <v>144</v>
      </c>
      <c r="E478" s="41">
        <v>292</v>
      </c>
      <c r="F478" s="41">
        <v>292.19</v>
      </c>
      <c r="G478" s="91">
        <v>1</v>
      </c>
    </row>
    <row r="479" spans="1:7" ht="12.75" outlineLevel="1">
      <c r="A479" s="32"/>
      <c r="B479" s="32"/>
      <c r="C479" s="33">
        <v>4410</v>
      </c>
      <c r="D479" s="38" t="s">
        <v>25</v>
      </c>
      <c r="E479" s="41">
        <v>2788</v>
      </c>
      <c r="F479" s="41">
        <v>2788.06</v>
      </c>
      <c r="G479" s="91">
        <f t="shared" si="14"/>
        <v>1.0000215208034433</v>
      </c>
    </row>
    <row r="480" spans="1:7" ht="12.75" outlineLevel="1">
      <c r="A480" s="32"/>
      <c r="B480" s="32"/>
      <c r="C480" s="33">
        <v>4430</v>
      </c>
      <c r="D480" s="38" t="s">
        <v>26</v>
      </c>
      <c r="E480" s="41">
        <v>2849</v>
      </c>
      <c r="F480" s="41">
        <v>2849</v>
      </c>
      <c r="G480" s="91">
        <f t="shared" si="14"/>
        <v>1</v>
      </c>
    </row>
    <row r="481" spans="1:7" ht="25.5" outlineLevel="1">
      <c r="A481" s="32"/>
      <c r="B481" s="32"/>
      <c r="C481" s="33">
        <v>4440</v>
      </c>
      <c r="D481" s="38" t="s">
        <v>27</v>
      </c>
      <c r="E481" s="41">
        <v>30900</v>
      </c>
      <c r="F481" s="41">
        <v>30900</v>
      </c>
      <c r="G481" s="91">
        <f t="shared" si="14"/>
        <v>1</v>
      </c>
    </row>
    <row r="482" spans="1:7" ht="12.75" outlineLevel="1">
      <c r="A482" s="32"/>
      <c r="B482" s="32"/>
      <c r="C482" s="33">
        <v>4480</v>
      </c>
      <c r="D482" s="38" t="s">
        <v>28</v>
      </c>
      <c r="E482" s="41">
        <v>4259</v>
      </c>
      <c r="F482" s="41">
        <v>4258.7</v>
      </c>
      <c r="G482" s="91">
        <f t="shared" si="14"/>
        <v>0.9999295609297957</v>
      </c>
    </row>
    <row r="483" spans="1:7" ht="12.75" outlineLevel="1">
      <c r="A483" s="32"/>
      <c r="B483" s="32"/>
      <c r="C483" s="33">
        <v>4520</v>
      </c>
      <c r="D483" s="38" t="s">
        <v>189</v>
      </c>
      <c r="E483" s="41">
        <v>588</v>
      </c>
      <c r="F483" s="41">
        <v>588</v>
      </c>
      <c r="G483" s="91">
        <f t="shared" si="14"/>
        <v>1</v>
      </c>
    </row>
    <row r="484" spans="1:7" s="3" customFormat="1" ht="12.75">
      <c r="A484" s="35"/>
      <c r="B484" s="35"/>
      <c r="C484" s="39"/>
      <c r="D484" s="46" t="s">
        <v>166</v>
      </c>
      <c r="E484" s="40">
        <f>SUM(E485:E486)</f>
        <v>427397</v>
      </c>
      <c r="F484" s="40">
        <f>SUM(F485:F486)</f>
        <v>422094.45</v>
      </c>
      <c r="G484" s="91">
        <f t="shared" si="14"/>
        <v>0.9875933850728947</v>
      </c>
    </row>
    <row r="485" spans="1:7" ht="12.75" outlineLevel="1">
      <c r="A485" s="32"/>
      <c r="B485" s="32"/>
      <c r="C485" s="33">
        <v>3110</v>
      </c>
      <c r="D485" s="38" t="s">
        <v>70</v>
      </c>
      <c r="E485" s="41">
        <v>103897</v>
      </c>
      <c r="F485" s="41">
        <v>102836.81</v>
      </c>
      <c r="G485" s="91">
        <f t="shared" si="14"/>
        <v>0.9897957592615764</v>
      </c>
    </row>
    <row r="486" spans="1:7" ht="38.25" outlineLevel="1">
      <c r="A486" s="32"/>
      <c r="B486" s="32"/>
      <c r="C486" s="33">
        <v>4330</v>
      </c>
      <c r="D486" s="38" t="s">
        <v>132</v>
      </c>
      <c r="E486" s="41">
        <v>323500</v>
      </c>
      <c r="F486" s="41">
        <v>319257.64</v>
      </c>
      <c r="G486" s="91">
        <f t="shared" si="14"/>
        <v>0.9868860587326121</v>
      </c>
    </row>
    <row r="487" spans="1:7" s="3" customFormat="1" ht="12.75">
      <c r="A487" s="35"/>
      <c r="B487" s="35">
        <v>85202</v>
      </c>
      <c r="C487" s="39"/>
      <c r="D487" s="46" t="s">
        <v>75</v>
      </c>
      <c r="E487" s="40">
        <f>SUM(E488:E509)</f>
        <v>9970233</v>
      </c>
      <c r="F487" s="40">
        <f>SUM(F488:F509)</f>
        <v>9941359.870000001</v>
      </c>
      <c r="G487" s="91">
        <f t="shared" si="14"/>
        <v>0.9971040666752724</v>
      </c>
    </row>
    <row r="488" spans="1:7" ht="25.5" outlineLevel="1">
      <c r="A488" s="32"/>
      <c r="B488" s="32"/>
      <c r="C488" s="33">
        <v>3020</v>
      </c>
      <c r="D488" s="38" t="s">
        <v>18</v>
      </c>
      <c r="E488" s="41">
        <v>34484</v>
      </c>
      <c r="F488" s="41">
        <v>34483.78</v>
      </c>
      <c r="G488" s="91">
        <f t="shared" si="14"/>
        <v>0.9999936202296718</v>
      </c>
    </row>
    <row r="489" spans="1:7" ht="12.75" outlineLevel="1">
      <c r="A489" s="32"/>
      <c r="B489" s="32"/>
      <c r="C489" s="33">
        <v>4010</v>
      </c>
      <c r="D489" s="38" t="s">
        <v>19</v>
      </c>
      <c r="E489" s="41">
        <v>4306439</v>
      </c>
      <c r="F489" s="41">
        <v>4306409</v>
      </c>
      <c r="G489" s="91">
        <f t="shared" si="14"/>
        <v>0.999993033687462</v>
      </c>
    </row>
    <row r="490" spans="1:7" ht="12.75" outlineLevel="1">
      <c r="A490" s="32"/>
      <c r="B490" s="32"/>
      <c r="C490" s="33">
        <v>4040</v>
      </c>
      <c r="D490" s="38" t="s">
        <v>20</v>
      </c>
      <c r="E490" s="41">
        <v>353709</v>
      </c>
      <c r="F490" s="41">
        <v>353708.87</v>
      </c>
      <c r="G490" s="91">
        <f t="shared" si="14"/>
        <v>0.9999996324662364</v>
      </c>
    </row>
    <row r="491" spans="1:7" ht="12.75" outlineLevel="1">
      <c r="A491" s="32"/>
      <c r="B491" s="32"/>
      <c r="C491" s="33">
        <v>4110</v>
      </c>
      <c r="D491" s="38" t="s">
        <v>21</v>
      </c>
      <c r="E491" s="41">
        <v>780792</v>
      </c>
      <c r="F491" s="41">
        <v>780792</v>
      </c>
      <c r="G491" s="91">
        <f t="shared" si="14"/>
        <v>1</v>
      </c>
    </row>
    <row r="492" spans="1:7" ht="12.75" outlineLevel="1">
      <c r="A492" s="32"/>
      <c r="B492" s="32"/>
      <c r="C492" s="33">
        <v>4140</v>
      </c>
      <c r="D492" s="38" t="s">
        <v>200</v>
      </c>
      <c r="E492" s="41">
        <v>2219</v>
      </c>
      <c r="F492" s="41">
        <v>2219</v>
      </c>
      <c r="G492" s="91">
        <f t="shared" si="14"/>
        <v>1</v>
      </c>
    </row>
    <row r="493" spans="1:7" ht="12.75" outlineLevel="1">
      <c r="A493" s="32"/>
      <c r="B493" s="32"/>
      <c r="C493" s="33">
        <v>4120</v>
      </c>
      <c r="D493" s="38" t="s">
        <v>22</v>
      </c>
      <c r="E493" s="41">
        <v>110856</v>
      </c>
      <c r="F493" s="41">
        <v>110856.11</v>
      </c>
      <c r="G493" s="91">
        <f t="shared" si="14"/>
        <v>1.0000009922782709</v>
      </c>
    </row>
    <row r="494" spans="1:7" ht="12.75" outlineLevel="1">
      <c r="A494" s="32"/>
      <c r="B494" s="32"/>
      <c r="C494" s="33">
        <v>4170</v>
      </c>
      <c r="D494" s="38" t="s">
        <v>137</v>
      </c>
      <c r="E494" s="41">
        <v>9442</v>
      </c>
      <c r="F494" s="41">
        <v>7322.08</v>
      </c>
      <c r="G494" s="91">
        <f aca="true" t="shared" si="15" ref="G494:G526">F494/E494</f>
        <v>0.7754797712349079</v>
      </c>
    </row>
    <row r="495" spans="1:7" ht="12.75" outlineLevel="1">
      <c r="A495" s="32"/>
      <c r="B495" s="32"/>
      <c r="C495" s="33">
        <v>4210</v>
      </c>
      <c r="D495" s="38" t="s">
        <v>13</v>
      </c>
      <c r="E495" s="41">
        <v>1112680</v>
      </c>
      <c r="F495" s="41">
        <v>1112667.01</v>
      </c>
      <c r="G495" s="91">
        <f t="shared" si="15"/>
        <v>0.999988325484416</v>
      </c>
    </row>
    <row r="496" spans="1:7" ht="12.75" outlineLevel="1">
      <c r="A496" s="32"/>
      <c r="B496" s="32"/>
      <c r="C496" s="33">
        <v>4220</v>
      </c>
      <c r="D496" s="38" t="s">
        <v>71</v>
      </c>
      <c r="E496" s="41">
        <v>858453</v>
      </c>
      <c r="F496" s="41">
        <v>858453.47</v>
      </c>
      <c r="G496" s="91">
        <f t="shared" si="15"/>
        <v>1.0000005474964848</v>
      </c>
    </row>
    <row r="497" spans="1:7" ht="12.75" outlineLevel="1">
      <c r="A497" s="32"/>
      <c r="B497" s="32"/>
      <c r="C497" s="33">
        <v>4230</v>
      </c>
      <c r="D497" s="38" t="s">
        <v>72</v>
      </c>
      <c r="E497" s="41">
        <v>144499</v>
      </c>
      <c r="F497" s="41">
        <v>144498.76</v>
      </c>
      <c r="G497" s="91">
        <f t="shared" si="15"/>
        <v>0.9999983390888519</v>
      </c>
    </row>
    <row r="498" spans="1:7" ht="12.75" outlineLevel="1">
      <c r="A498" s="32"/>
      <c r="B498" s="32"/>
      <c r="C498" s="33">
        <v>4260</v>
      </c>
      <c r="D498" s="38" t="s">
        <v>23</v>
      </c>
      <c r="E498" s="41">
        <v>239379</v>
      </c>
      <c r="F498" s="41">
        <v>239379.8</v>
      </c>
      <c r="G498" s="91">
        <f t="shared" si="15"/>
        <v>1.0000033419807084</v>
      </c>
    </row>
    <row r="499" spans="1:7" ht="12.75" outlineLevel="1">
      <c r="A499" s="32"/>
      <c r="B499" s="32"/>
      <c r="C499" s="33">
        <v>4270</v>
      </c>
      <c r="D499" s="38" t="s">
        <v>24</v>
      </c>
      <c r="E499" s="41">
        <v>303928</v>
      </c>
      <c r="F499" s="41">
        <v>303877.36</v>
      </c>
      <c r="G499" s="91">
        <f t="shared" si="15"/>
        <v>0.9998333815903766</v>
      </c>
    </row>
    <row r="500" spans="1:7" ht="12.75" outlineLevel="1">
      <c r="A500" s="32"/>
      <c r="B500" s="32"/>
      <c r="C500" s="33">
        <v>4280</v>
      </c>
      <c r="D500" s="38" t="s">
        <v>76</v>
      </c>
      <c r="E500" s="41">
        <v>8354</v>
      </c>
      <c r="F500" s="41">
        <v>8353.5</v>
      </c>
      <c r="G500" s="91">
        <f t="shared" si="15"/>
        <v>0.9999401484318889</v>
      </c>
    </row>
    <row r="501" spans="1:7" ht="12.75" outlineLevel="1">
      <c r="A501" s="32"/>
      <c r="B501" s="32"/>
      <c r="C501" s="33">
        <v>4300</v>
      </c>
      <c r="D501" s="38" t="s">
        <v>65</v>
      </c>
      <c r="E501" s="41">
        <v>330115</v>
      </c>
      <c r="F501" s="41">
        <v>330115.14</v>
      </c>
      <c r="G501" s="91">
        <f t="shared" si="15"/>
        <v>1.0000004240946336</v>
      </c>
    </row>
    <row r="502" spans="1:7" ht="25.5" outlineLevel="1">
      <c r="A502" s="32"/>
      <c r="B502" s="32"/>
      <c r="C502" s="33">
        <v>4350</v>
      </c>
      <c r="D502" s="38" t="s">
        <v>144</v>
      </c>
      <c r="E502" s="41">
        <v>8148</v>
      </c>
      <c r="F502" s="41">
        <v>8148.76</v>
      </c>
      <c r="G502" s="91">
        <f t="shared" si="15"/>
        <v>1.0000932744231714</v>
      </c>
    </row>
    <row r="503" spans="1:7" ht="12.75" outlineLevel="1">
      <c r="A503" s="32"/>
      <c r="B503" s="32"/>
      <c r="C503" s="33">
        <v>4410</v>
      </c>
      <c r="D503" s="38" t="s">
        <v>25</v>
      </c>
      <c r="E503" s="41">
        <v>5882</v>
      </c>
      <c r="F503" s="41">
        <v>5880.99</v>
      </c>
      <c r="G503" s="91">
        <f t="shared" si="15"/>
        <v>0.9998282896973818</v>
      </c>
    </row>
    <row r="504" spans="1:7" ht="12.75" outlineLevel="1">
      <c r="A504" s="32"/>
      <c r="B504" s="32"/>
      <c r="C504" s="33">
        <v>4430</v>
      </c>
      <c r="D504" s="38" t="s">
        <v>26</v>
      </c>
      <c r="E504" s="41">
        <v>29593</v>
      </c>
      <c r="F504" s="41">
        <v>29593.12</v>
      </c>
      <c r="G504" s="91">
        <f t="shared" si="15"/>
        <v>1.0000040550130098</v>
      </c>
    </row>
    <row r="505" spans="1:7" ht="25.5" outlineLevel="1">
      <c r="A505" s="32"/>
      <c r="B505" s="32"/>
      <c r="C505" s="33">
        <v>4440</v>
      </c>
      <c r="D505" s="38" t="s">
        <v>27</v>
      </c>
      <c r="E505" s="41">
        <v>187364</v>
      </c>
      <c r="F505" s="41">
        <v>187364.07</v>
      </c>
      <c r="G505" s="91">
        <f t="shared" si="15"/>
        <v>1.000000373604321</v>
      </c>
    </row>
    <row r="506" spans="1:7" ht="12.75" outlineLevel="1">
      <c r="A506" s="32"/>
      <c r="B506" s="32"/>
      <c r="C506" s="33">
        <v>4480</v>
      </c>
      <c r="D506" s="38" t="s">
        <v>28</v>
      </c>
      <c r="E506" s="41">
        <v>22126</v>
      </c>
      <c r="F506" s="41">
        <v>22125.9</v>
      </c>
      <c r="G506" s="91">
        <f t="shared" si="15"/>
        <v>0.9999954804302631</v>
      </c>
    </row>
    <row r="507" spans="1:7" ht="25.5" outlineLevel="1">
      <c r="A507" s="32"/>
      <c r="B507" s="32"/>
      <c r="C507" s="33">
        <v>4520</v>
      </c>
      <c r="D507" s="38" t="s">
        <v>77</v>
      </c>
      <c r="E507" s="41">
        <v>4591</v>
      </c>
      <c r="F507" s="41">
        <v>4591.25</v>
      </c>
      <c r="G507" s="91">
        <f t="shared" si="15"/>
        <v>1.0000544543672403</v>
      </c>
    </row>
    <row r="508" spans="1:7" ht="25.5" outlineLevel="1">
      <c r="A508" s="28"/>
      <c r="B508" s="28"/>
      <c r="C508" s="49">
        <v>6050</v>
      </c>
      <c r="D508" s="50" t="s">
        <v>128</v>
      </c>
      <c r="E508" s="41">
        <v>747193</v>
      </c>
      <c r="F508" s="41">
        <v>736825.9</v>
      </c>
      <c r="G508" s="91">
        <f t="shared" si="15"/>
        <v>0.9861252715161947</v>
      </c>
    </row>
    <row r="509" spans="1:7" ht="25.5" outlineLevel="1">
      <c r="A509" s="28"/>
      <c r="B509" s="28"/>
      <c r="C509" s="49">
        <v>6060</v>
      </c>
      <c r="D509" s="50" t="s">
        <v>202</v>
      </c>
      <c r="E509" s="41">
        <v>369987</v>
      </c>
      <c r="F509" s="41">
        <v>353694</v>
      </c>
      <c r="G509" s="91">
        <f t="shared" si="15"/>
        <v>0.9559633176300789</v>
      </c>
    </row>
    <row r="510" spans="1:7" ht="12.75">
      <c r="A510" s="32"/>
      <c r="B510" s="32"/>
      <c r="C510" s="33" t="s">
        <v>51</v>
      </c>
      <c r="D510" s="38"/>
      <c r="E510" s="41"/>
      <c r="F510" s="41"/>
      <c r="G510" s="91"/>
    </row>
    <row r="511" spans="1:7" s="12" customFormat="1" ht="12.75">
      <c r="A511" s="32"/>
      <c r="B511" s="32"/>
      <c r="C511" s="39"/>
      <c r="D511" s="46" t="s">
        <v>165</v>
      </c>
      <c r="E511" s="40">
        <f>SUM(E512:E532)</f>
        <v>1739775</v>
      </c>
      <c r="F511" s="40">
        <f>SUM(F512:F532)</f>
        <v>1737597</v>
      </c>
      <c r="G511" s="91">
        <f t="shared" si="15"/>
        <v>0.9987481139802561</v>
      </c>
    </row>
    <row r="512" spans="1:7" ht="25.5" outlineLevel="1">
      <c r="A512" s="32"/>
      <c r="B512" s="32"/>
      <c r="C512" s="33">
        <v>3020</v>
      </c>
      <c r="D512" s="38" t="s">
        <v>18</v>
      </c>
      <c r="E512" s="41">
        <v>3518</v>
      </c>
      <c r="F512" s="41">
        <v>3517.83</v>
      </c>
      <c r="G512" s="91">
        <f t="shared" si="15"/>
        <v>0.9999516770892553</v>
      </c>
    </row>
    <row r="513" spans="1:7" ht="12.75" outlineLevel="1">
      <c r="A513" s="32"/>
      <c r="B513" s="32"/>
      <c r="C513" s="33">
        <v>4010</v>
      </c>
      <c r="D513" s="38" t="s">
        <v>19</v>
      </c>
      <c r="E513" s="41">
        <v>797727</v>
      </c>
      <c r="F513" s="41">
        <v>797727</v>
      </c>
      <c r="G513" s="91">
        <f t="shared" si="15"/>
        <v>1</v>
      </c>
    </row>
    <row r="514" spans="1:7" ht="12.75" outlineLevel="1">
      <c r="A514" s="32"/>
      <c r="B514" s="32"/>
      <c r="C514" s="33">
        <v>4040</v>
      </c>
      <c r="D514" s="38" t="s">
        <v>20</v>
      </c>
      <c r="E514" s="41">
        <v>57977</v>
      </c>
      <c r="F514" s="41">
        <v>57976.69</v>
      </c>
      <c r="G514" s="91">
        <f t="shared" si="15"/>
        <v>0.9999946530520725</v>
      </c>
    </row>
    <row r="515" spans="1:7" ht="12.75" outlineLevel="1">
      <c r="A515" s="32"/>
      <c r="B515" s="32"/>
      <c r="C515" s="33">
        <v>4110</v>
      </c>
      <c r="D515" s="38" t="s">
        <v>21</v>
      </c>
      <c r="E515" s="41">
        <v>138095</v>
      </c>
      <c r="F515" s="41">
        <v>138095</v>
      </c>
      <c r="G515" s="91">
        <f t="shared" si="15"/>
        <v>1</v>
      </c>
    </row>
    <row r="516" spans="1:7" ht="12.75" outlineLevel="1">
      <c r="A516" s="32"/>
      <c r="B516" s="32"/>
      <c r="C516" s="33">
        <v>4120</v>
      </c>
      <c r="D516" s="38" t="s">
        <v>22</v>
      </c>
      <c r="E516" s="41">
        <v>19736</v>
      </c>
      <c r="F516" s="41">
        <v>19735.88</v>
      </c>
      <c r="G516" s="91">
        <f t="shared" si="15"/>
        <v>0.9999939197405756</v>
      </c>
    </row>
    <row r="517" spans="1:7" ht="12.75" outlineLevel="1">
      <c r="A517" s="32"/>
      <c r="B517" s="32"/>
      <c r="C517" s="33">
        <v>4170</v>
      </c>
      <c r="D517" s="38" t="s">
        <v>135</v>
      </c>
      <c r="E517" s="41">
        <v>5000</v>
      </c>
      <c r="F517" s="41">
        <v>2880</v>
      </c>
      <c r="G517" s="91">
        <f t="shared" si="15"/>
        <v>0.576</v>
      </c>
    </row>
    <row r="518" spans="1:7" ht="12.75" outlineLevel="1">
      <c r="A518" s="32"/>
      <c r="B518" s="32"/>
      <c r="C518" s="33">
        <v>4210</v>
      </c>
      <c r="D518" s="38" t="s">
        <v>13</v>
      </c>
      <c r="E518" s="41">
        <v>145502</v>
      </c>
      <c r="F518" s="41">
        <v>145500.22</v>
      </c>
      <c r="G518" s="91">
        <f t="shared" si="15"/>
        <v>0.9999877664911823</v>
      </c>
    </row>
    <row r="519" spans="1:7" ht="12.75" outlineLevel="1">
      <c r="A519" s="32"/>
      <c r="B519" s="32"/>
      <c r="C519" s="33">
        <v>4220</v>
      </c>
      <c r="D519" s="38" t="s">
        <v>71</v>
      </c>
      <c r="E519" s="41">
        <v>151600</v>
      </c>
      <c r="F519" s="41">
        <v>151600.05</v>
      </c>
      <c r="G519" s="91">
        <f t="shared" si="15"/>
        <v>1.0000003298153033</v>
      </c>
    </row>
    <row r="520" spans="1:7" ht="12.75" outlineLevel="1">
      <c r="A520" s="32"/>
      <c r="B520" s="32"/>
      <c r="C520" s="33">
        <v>4230</v>
      </c>
      <c r="D520" s="38" t="s">
        <v>72</v>
      </c>
      <c r="E520" s="41">
        <v>32426</v>
      </c>
      <c r="F520" s="41">
        <v>32426.48</v>
      </c>
      <c r="G520" s="91">
        <f t="shared" si="15"/>
        <v>1.0000148029359157</v>
      </c>
    </row>
    <row r="521" spans="1:7" ht="12.75" outlineLevel="1">
      <c r="A521" s="32"/>
      <c r="B521" s="32"/>
      <c r="C521" s="33">
        <v>4260</v>
      </c>
      <c r="D521" s="38" t="s">
        <v>23</v>
      </c>
      <c r="E521" s="41">
        <v>12226</v>
      </c>
      <c r="F521" s="41">
        <v>12226.44</v>
      </c>
      <c r="G521" s="91">
        <f t="shared" si="15"/>
        <v>1.0000359888761656</v>
      </c>
    </row>
    <row r="522" spans="1:7" ht="12.75" outlineLevel="1">
      <c r="A522" s="32"/>
      <c r="B522" s="32"/>
      <c r="C522" s="33">
        <v>4270</v>
      </c>
      <c r="D522" s="38" t="s">
        <v>24</v>
      </c>
      <c r="E522" s="41">
        <v>110084</v>
      </c>
      <c r="F522" s="41">
        <v>110032.16</v>
      </c>
      <c r="G522" s="91">
        <f t="shared" si="15"/>
        <v>0.9995290868791106</v>
      </c>
    </row>
    <row r="523" spans="1:7" ht="12.75" outlineLevel="1">
      <c r="A523" s="32"/>
      <c r="B523" s="32"/>
      <c r="C523" s="33">
        <v>4280</v>
      </c>
      <c r="D523" s="38" t="s">
        <v>76</v>
      </c>
      <c r="E523" s="41">
        <v>1178</v>
      </c>
      <c r="F523" s="41">
        <v>1177.8</v>
      </c>
      <c r="G523" s="91">
        <f t="shared" si="15"/>
        <v>0.9998302207130729</v>
      </c>
    </row>
    <row r="524" spans="1:7" ht="12.75" outlineLevel="1">
      <c r="A524" s="32"/>
      <c r="B524" s="32"/>
      <c r="C524" s="33">
        <v>4300</v>
      </c>
      <c r="D524" s="38" t="s">
        <v>65</v>
      </c>
      <c r="E524" s="41">
        <v>70772</v>
      </c>
      <c r="F524" s="41">
        <v>70771.7</v>
      </c>
      <c r="G524" s="91">
        <f t="shared" si="15"/>
        <v>0.9999957610354377</v>
      </c>
    </row>
    <row r="525" spans="1:7" ht="25.5" outlineLevel="1">
      <c r="A525" s="32"/>
      <c r="B525" s="32"/>
      <c r="C525" s="33">
        <v>4350</v>
      </c>
      <c r="D525" s="38" t="s">
        <v>144</v>
      </c>
      <c r="E525" s="41">
        <v>1150</v>
      </c>
      <c r="F525" s="41">
        <v>1150.23</v>
      </c>
      <c r="G525" s="91">
        <f t="shared" si="15"/>
        <v>1.0002</v>
      </c>
    </row>
    <row r="526" spans="1:7" ht="12.75" outlineLevel="1">
      <c r="A526" s="32"/>
      <c r="B526" s="32"/>
      <c r="C526" s="33">
        <v>4410</v>
      </c>
      <c r="D526" s="38" t="s">
        <v>25</v>
      </c>
      <c r="E526" s="41">
        <v>859</v>
      </c>
      <c r="F526" s="41">
        <v>859.24</v>
      </c>
      <c r="G526" s="91">
        <f t="shared" si="15"/>
        <v>1.000279394644936</v>
      </c>
    </row>
    <row r="527" spans="1:7" ht="12.75" outlineLevel="1">
      <c r="A527" s="32"/>
      <c r="B527" s="32"/>
      <c r="C527" s="33">
        <v>4430</v>
      </c>
      <c r="D527" s="38" t="s">
        <v>26</v>
      </c>
      <c r="E527" s="41">
        <v>5845</v>
      </c>
      <c r="F527" s="41">
        <v>5845</v>
      </c>
      <c r="G527" s="91">
        <f aca="true" t="shared" si="16" ref="G527:G558">F527/E527</f>
        <v>1</v>
      </c>
    </row>
    <row r="528" spans="1:7" ht="25.5" outlineLevel="1">
      <c r="A528" s="32"/>
      <c r="B528" s="32"/>
      <c r="C528" s="33">
        <v>4440</v>
      </c>
      <c r="D528" s="38" t="s">
        <v>27</v>
      </c>
      <c r="E528" s="41">
        <v>35155</v>
      </c>
      <c r="F528" s="41">
        <v>35155</v>
      </c>
      <c r="G528" s="91">
        <f t="shared" si="16"/>
        <v>1</v>
      </c>
    </row>
    <row r="529" spans="1:7" ht="12.75" outlineLevel="1">
      <c r="A529" s="32"/>
      <c r="B529" s="32"/>
      <c r="C529" s="33">
        <v>4480</v>
      </c>
      <c r="D529" s="38" t="s">
        <v>28</v>
      </c>
      <c r="E529" s="41">
        <v>1353</v>
      </c>
      <c r="F529" s="41">
        <v>1353</v>
      </c>
      <c r="G529" s="91">
        <f t="shared" si="16"/>
        <v>1</v>
      </c>
    </row>
    <row r="530" spans="1:7" ht="25.5" outlineLevel="1">
      <c r="A530" s="32"/>
      <c r="B530" s="32"/>
      <c r="C530" s="33">
        <v>4520</v>
      </c>
      <c r="D530" s="38" t="s">
        <v>114</v>
      </c>
      <c r="E530" s="41">
        <v>4591</v>
      </c>
      <c r="F530" s="41">
        <v>4591.25</v>
      </c>
      <c r="G530" s="91">
        <f t="shared" si="16"/>
        <v>1.0000544543672403</v>
      </c>
    </row>
    <row r="531" spans="1:7" ht="12.75" outlineLevel="1">
      <c r="A531" s="32"/>
      <c r="B531" s="32"/>
      <c r="C531" s="33">
        <v>6050</v>
      </c>
      <c r="D531" s="38" t="s">
        <v>151</v>
      </c>
      <c r="E531" s="41">
        <v>121981</v>
      </c>
      <c r="F531" s="41">
        <v>121976.03</v>
      </c>
      <c r="G531" s="91">
        <f t="shared" si="16"/>
        <v>0.999959255949697</v>
      </c>
    </row>
    <row r="532" spans="1:7" ht="25.5" outlineLevel="1">
      <c r="A532" s="28"/>
      <c r="B532" s="28"/>
      <c r="C532" s="49">
        <v>6060</v>
      </c>
      <c r="D532" s="50" t="s">
        <v>202</v>
      </c>
      <c r="E532" s="41">
        <v>23000</v>
      </c>
      <c r="F532" s="41">
        <v>23000</v>
      </c>
      <c r="G532" s="91">
        <f t="shared" si="16"/>
        <v>1</v>
      </c>
    </row>
    <row r="533" spans="1:7" s="12" customFormat="1" ht="12.75">
      <c r="A533" s="35"/>
      <c r="B533" s="35"/>
      <c r="C533" s="39"/>
      <c r="D533" s="46" t="s">
        <v>164</v>
      </c>
      <c r="E533" s="40">
        <f>SUM(E534:E554)</f>
        <v>4483627</v>
      </c>
      <c r="F533" s="40">
        <f>SUM(F534:F554)</f>
        <v>4479896</v>
      </c>
      <c r="G533" s="91">
        <v>1</v>
      </c>
    </row>
    <row r="534" spans="1:7" ht="25.5" outlineLevel="1">
      <c r="A534" s="32"/>
      <c r="B534" s="32"/>
      <c r="C534" s="33">
        <v>3020</v>
      </c>
      <c r="D534" s="38" t="s">
        <v>18</v>
      </c>
      <c r="E534" s="41">
        <v>24080</v>
      </c>
      <c r="F534" s="41">
        <v>24079.84</v>
      </c>
      <c r="G534" s="91">
        <f t="shared" si="16"/>
        <v>0.9999933554817276</v>
      </c>
    </row>
    <row r="535" spans="1:7" ht="12.75" outlineLevel="1">
      <c r="A535" s="32"/>
      <c r="B535" s="32"/>
      <c r="C535" s="33">
        <v>4010</v>
      </c>
      <c r="D535" s="38" t="s">
        <v>19</v>
      </c>
      <c r="E535" s="41">
        <v>1987018</v>
      </c>
      <c r="F535" s="41">
        <v>1987018</v>
      </c>
      <c r="G535" s="91">
        <f t="shared" si="16"/>
        <v>1</v>
      </c>
    </row>
    <row r="536" spans="1:7" ht="12.75" outlineLevel="1">
      <c r="A536" s="32"/>
      <c r="B536" s="32"/>
      <c r="C536" s="33">
        <v>4040</v>
      </c>
      <c r="D536" s="38" t="s">
        <v>20</v>
      </c>
      <c r="E536" s="41">
        <v>169001</v>
      </c>
      <c r="F536" s="41">
        <v>169001.18</v>
      </c>
      <c r="G536" s="91">
        <f t="shared" si="16"/>
        <v>1.0000010650824551</v>
      </c>
    </row>
    <row r="537" spans="1:7" ht="12.75" outlineLevel="1">
      <c r="A537" s="32"/>
      <c r="B537" s="32"/>
      <c r="C537" s="33">
        <v>4110</v>
      </c>
      <c r="D537" s="38" t="s">
        <v>21</v>
      </c>
      <c r="E537" s="41">
        <v>367935</v>
      </c>
      <c r="F537" s="41">
        <v>367935</v>
      </c>
      <c r="G537" s="91">
        <f t="shared" si="16"/>
        <v>1</v>
      </c>
    </row>
    <row r="538" spans="1:7" ht="12.75" outlineLevel="1">
      <c r="A538" s="32"/>
      <c r="B538" s="32"/>
      <c r="C538" s="33">
        <v>4120</v>
      </c>
      <c r="D538" s="38" t="s">
        <v>22</v>
      </c>
      <c r="E538" s="41">
        <v>51536</v>
      </c>
      <c r="F538" s="41">
        <v>51536</v>
      </c>
      <c r="G538" s="91">
        <f t="shared" si="16"/>
        <v>1</v>
      </c>
    </row>
    <row r="539" spans="1:7" ht="12.75" outlineLevel="1">
      <c r="A539" s="32"/>
      <c r="B539" s="32"/>
      <c r="C539" s="33">
        <v>4140</v>
      </c>
      <c r="D539" s="38" t="s">
        <v>200</v>
      </c>
      <c r="E539" s="41">
        <v>2219</v>
      </c>
      <c r="F539" s="41">
        <v>2219</v>
      </c>
      <c r="G539" s="91">
        <f t="shared" si="16"/>
        <v>1</v>
      </c>
    </row>
    <row r="540" spans="1:7" ht="12.75" outlineLevel="1">
      <c r="A540" s="32"/>
      <c r="B540" s="32"/>
      <c r="C540" s="33">
        <v>4170</v>
      </c>
      <c r="D540" s="38" t="s">
        <v>137</v>
      </c>
      <c r="E540" s="41">
        <v>4292</v>
      </c>
      <c r="F540" s="41">
        <v>4292.08</v>
      </c>
      <c r="G540" s="91">
        <f t="shared" si="16"/>
        <v>1.000018639328984</v>
      </c>
    </row>
    <row r="541" spans="1:7" ht="12.75" outlineLevel="1">
      <c r="A541" s="32"/>
      <c r="B541" s="32"/>
      <c r="C541" s="33">
        <v>4210</v>
      </c>
      <c r="D541" s="38" t="s">
        <v>13</v>
      </c>
      <c r="E541" s="41">
        <v>563775</v>
      </c>
      <c r="F541" s="41">
        <v>563774.41</v>
      </c>
      <c r="G541" s="91">
        <f t="shared" si="16"/>
        <v>0.9999989534832159</v>
      </c>
    </row>
    <row r="542" spans="1:7" ht="12.75" outlineLevel="1">
      <c r="A542" s="32"/>
      <c r="B542" s="32"/>
      <c r="C542" s="33">
        <v>4220</v>
      </c>
      <c r="D542" s="38" t="s">
        <v>71</v>
      </c>
      <c r="E542" s="41">
        <v>368879</v>
      </c>
      <c r="F542" s="41">
        <v>368879.49</v>
      </c>
      <c r="G542" s="91">
        <f t="shared" si="16"/>
        <v>1.0000013283488622</v>
      </c>
    </row>
    <row r="543" spans="1:7" ht="12.75" outlineLevel="1">
      <c r="A543" s="32"/>
      <c r="B543" s="32"/>
      <c r="C543" s="33">
        <v>4230</v>
      </c>
      <c r="D543" s="38" t="s">
        <v>72</v>
      </c>
      <c r="E543" s="41">
        <v>65371</v>
      </c>
      <c r="F543" s="41">
        <v>65370.96</v>
      </c>
      <c r="G543" s="91">
        <f t="shared" si="16"/>
        <v>0.9999993881078766</v>
      </c>
    </row>
    <row r="544" spans="1:7" ht="12.75" outlineLevel="1">
      <c r="A544" s="32"/>
      <c r="B544" s="32"/>
      <c r="C544" s="33">
        <v>4260</v>
      </c>
      <c r="D544" s="38" t="s">
        <v>23</v>
      </c>
      <c r="E544" s="41">
        <v>114455</v>
      </c>
      <c r="F544" s="41">
        <v>114455.1</v>
      </c>
      <c r="G544" s="91">
        <f t="shared" si="16"/>
        <v>1.0000008737058232</v>
      </c>
    </row>
    <row r="545" spans="1:7" ht="12.75" outlineLevel="1">
      <c r="A545" s="32"/>
      <c r="B545" s="32"/>
      <c r="C545" s="33">
        <v>4270</v>
      </c>
      <c r="D545" s="38" t="s">
        <v>24</v>
      </c>
      <c r="E545" s="41">
        <v>162508</v>
      </c>
      <c r="F545" s="41">
        <v>162508.17</v>
      </c>
      <c r="G545" s="91">
        <f t="shared" si="16"/>
        <v>1.0000010461023459</v>
      </c>
    </row>
    <row r="546" spans="1:7" ht="12.75" outlineLevel="1">
      <c r="A546" s="32"/>
      <c r="B546" s="32"/>
      <c r="C546" s="33">
        <v>4280</v>
      </c>
      <c r="D546" s="38" t="s">
        <v>76</v>
      </c>
      <c r="E546" s="41">
        <v>5554</v>
      </c>
      <c r="F546" s="41">
        <v>5554</v>
      </c>
      <c r="G546" s="91">
        <f t="shared" si="16"/>
        <v>1</v>
      </c>
    </row>
    <row r="547" spans="1:7" ht="12.75" outlineLevel="1">
      <c r="A547" s="32"/>
      <c r="B547" s="32"/>
      <c r="C547" s="33">
        <v>4300</v>
      </c>
      <c r="D547" s="38" t="s">
        <v>65</v>
      </c>
      <c r="E547" s="41">
        <v>176896</v>
      </c>
      <c r="F547" s="41">
        <v>176896.39</v>
      </c>
      <c r="G547" s="91">
        <f t="shared" si="16"/>
        <v>1.0000022046852388</v>
      </c>
    </row>
    <row r="548" spans="1:7" ht="25.5" outlineLevel="1">
      <c r="A548" s="32"/>
      <c r="B548" s="32"/>
      <c r="C548" s="33">
        <v>4350</v>
      </c>
      <c r="D548" s="38" t="s">
        <v>144</v>
      </c>
      <c r="E548" s="41">
        <v>4780</v>
      </c>
      <c r="F548" s="41">
        <v>4779.96</v>
      </c>
      <c r="G548" s="91">
        <f t="shared" si="16"/>
        <v>0.9999916317991632</v>
      </c>
    </row>
    <row r="549" spans="1:7" ht="12.75" outlineLevel="1">
      <c r="A549" s="32"/>
      <c r="B549" s="32"/>
      <c r="C549" s="33">
        <v>4410</v>
      </c>
      <c r="D549" s="38" t="s">
        <v>25</v>
      </c>
      <c r="E549" s="41">
        <v>3854</v>
      </c>
      <c r="F549" s="41">
        <v>3853.72</v>
      </c>
      <c r="G549" s="91">
        <f t="shared" si="16"/>
        <v>0.9999273482096522</v>
      </c>
    </row>
    <row r="550" spans="1:7" ht="12.75" outlineLevel="1">
      <c r="A550" s="32"/>
      <c r="B550" s="32"/>
      <c r="C550" s="33">
        <v>4430</v>
      </c>
      <c r="D550" s="38" t="s">
        <v>26</v>
      </c>
      <c r="E550" s="41">
        <v>8259</v>
      </c>
      <c r="F550" s="41">
        <v>8259</v>
      </c>
      <c r="G550" s="91">
        <f t="shared" si="16"/>
        <v>1</v>
      </c>
    </row>
    <row r="551" spans="1:7" ht="25.5" outlineLevel="1">
      <c r="A551" s="32"/>
      <c r="B551" s="32"/>
      <c r="C551" s="33">
        <v>4440</v>
      </c>
      <c r="D551" s="38" t="s">
        <v>27</v>
      </c>
      <c r="E551" s="41">
        <v>84000</v>
      </c>
      <c r="F551" s="41">
        <v>84000</v>
      </c>
      <c r="G551" s="91">
        <f t="shared" si="16"/>
        <v>1</v>
      </c>
    </row>
    <row r="552" spans="1:7" ht="12.75" outlineLevel="1">
      <c r="A552" s="32"/>
      <c r="B552" s="32"/>
      <c r="C552" s="33">
        <v>4480</v>
      </c>
      <c r="D552" s="38" t="s">
        <v>28</v>
      </c>
      <c r="E552" s="41">
        <v>16228</v>
      </c>
      <c r="F552" s="41">
        <v>16227.7</v>
      </c>
      <c r="G552" s="91">
        <f t="shared" si="16"/>
        <v>0.9999815134335717</v>
      </c>
    </row>
    <row r="553" spans="1:7" ht="12.75" outlineLevel="1">
      <c r="A553" s="32"/>
      <c r="B553" s="32"/>
      <c r="C553" s="33">
        <v>6050</v>
      </c>
      <c r="D553" s="38" t="s">
        <v>151</v>
      </c>
      <c r="E553" s="41">
        <v>90000</v>
      </c>
      <c r="F553" s="41">
        <v>90000</v>
      </c>
      <c r="G553" s="91">
        <f t="shared" si="16"/>
        <v>1</v>
      </c>
    </row>
    <row r="554" spans="1:7" ht="25.5" outlineLevel="1">
      <c r="A554" s="28"/>
      <c r="B554" s="28"/>
      <c r="C554" s="49">
        <v>6060</v>
      </c>
      <c r="D554" s="50" t="s">
        <v>202</v>
      </c>
      <c r="E554" s="41">
        <v>212987</v>
      </c>
      <c r="F554" s="41">
        <v>209256</v>
      </c>
      <c r="G554" s="91">
        <f t="shared" si="16"/>
        <v>0.9824824989318597</v>
      </c>
    </row>
    <row r="555" spans="1:7" s="12" customFormat="1" ht="12.75">
      <c r="A555" s="32"/>
      <c r="B555" s="32"/>
      <c r="C555" s="39"/>
      <c r="D555" s="46" t="s">
        <v>162</v>
      </c>
      <c r="E555" s="40">
        <f>SUM(E556:E572)</f>
        <v>1736552</v>
      </c>
      <c r="F555" s="40">
        <f>SUM(F556:F572)</f>
        <v>1736512</v>
      </c>
      <c r="G555" s="91">
        <f t="shared" si="16"/>
        <v>0.9999769658495685</v>
      </c>
    </row>
    <row r="556" spans="1:7" ht="25.5" outlineLevel="1">
      <c r="A556" s="32"/>
      <c r="B556" s="32"/>
      <c r="C556" s="33">
        <v>3020</v>
      </c>
      <c r="D556" s="38" t="s">
        <v>18</v>
      </c>
      <c r="E556" s="41">
        <v>2656</v>
      </c>
      <c r="F556" s="41">
        <v>2655.69</v>
      </c>
      <c r="G556" s="91">
        <f t="shared" si="16"/>
        <v>0.9998832831325302</v>
      </c>
    </row>
    <row r="557" spans="1:7" ht="12.75" outlineLevel="1">
      <c r="A557" s="32"/>
      <c r="B557" s="32"/>
      <c r="C557" s="33">
        <v>4010</v>
      </c>
      <c r="D557" s="38" t="s">
        <v>19</v>
      </c>
      <c r="E557" s="41">
        <v>873204</v>
      </c>
      <c r="F557" s="41">
        <v>873174</v>
      </c>
      <c r="G557" s="91">
        <f t="shared" si="16"/>
        <v>0.9999656437670922</v>
      </c>
    </row>
    <row r="558" spans="1:7" ht="12.75" outlineLevel="1">
      <c r="A558" s="32"/>
      <c r="B558" s="32"/>
      <c r="C558" s="33">
        <v>4040</v>
      </c>
      <c r="D558" s="38" t="s">
        <v>20</v>
      </c>
      <c r="E558" s="41">
        <v>67764</v>
      </c>
      <c r="F558" s="41">
        <v>67764.23</v>
      </c>
      <c r="G558" s="91">
        <f t="shared" si="16"/>
        <v>1.0000033941325777</v>
      </c>
    </row>
    <row r="559" spans="1:7" ht="12.75" outlineLevel="1">
      <c r="A559" s="32"/>
      <c r="B559" s="32"/>
      <c r="C559" s="33">
        <v>4110</v>
      </c>
      <c r="D559" s="38" t="s">
        <v>21</v>
      </c>
      <c r="E559" s="41">
        <v>157142</v>
      </c>
      <c r="F559" s="41">
        <v>157142</v>
      </c>
      <c r="G559" s="91">
        <f aca="true" t="shared" si="17" ref="G559:G589">F559/E559</f>
        <v>1</v>
      </c>
    </row>
    <row r="560" spans="1:7" ht="12.75" outlineLevel="1">
      <c r="A560" s="32"/>
      <c r="B560" s="32"/>
      <c r="C560" s="33">
        <v>4120</v>
      </c>
      <c r="D560" s="38" t="s">
        <v>22</v>
      </c>
      <c r="E560" s="41">
        <v>22624</v>
      </c>
      <c r="F560" s="41">
        <v>22624</v>
      </c>
      <c r="G560" s="91">
        <f t="shared" si="17"/>
        <v>1</v>
      </c>
    </row>
    <row r="561" spans="1:7" ht="12.75" outlineLevel="1">
      <c r="A561" s="32"/>
      <c r="B561" s="32"/>
      <c r="C561" s="33">
        <v>4210</v>
      </c>
      <c r="D561" s="38" t="s">
        <v>13</v>
      </c>
      <c r="E561" s="41">
        <v>218886</v>
      </c>
      <c r="F561" s="41">
        <v>218876.29</v>
      </c>
      <c r="G561" s="91">
        <f t="shared" si="17"/>
        <v>0.9999556390084336</v>
      </c>
    </row>
    <row r="562" spans="1:7" ht="12.75" outlineLevel="1">
      <c r="A562" s="32"/>
      <c r="B562" s="32"/>
      <c r="C562" s="33">
        <v>4220</v>
      </c>
      <c r="D562" s="38" t="s">
        <v>71</v>
      </c>
      <c r="E562" s="41">
        <v>191255</v>
      </c>
      <c r="F562" s="41">
        <v>191254.8</v>
      </c>
      <c r="G562" s="91">
        <f t="shared" si="17"/>
        <v>0.9999989542757052</v>
      </c>
    </row>
    <row r="563" spans="1:7" ht="12.75" outlineLevel="1">
      <c r="A563" s="32"/>
      <c r="B563" s="32"/>
      <c r="C563" s="33">
        <v>4230</v>
      </c>
      <c r="D563" s="38" t="s">
        <v>72</v>
      </c>
      <c r="E563" s="41">
        <v>22891</v>
      </c>
      <c r="F563" s="41">
        <v>22890.93</v>
      </c>
      <c r="G563" s="91">
        <f t="shared" si="17"/>
        <v>0.9999969420296186</v>
      </c>
    </row>
    <row r="564" spans="1:7" ht="12.75" outlineLevel="1">
      <c r="A564" s="32"/>
      <c r="B564" s="32"/>
      <c r="C564" s="33">
        <v>4260</v>
      </c>
      <c r="D564" s="38" t="s">
        <v>23</v>
      </c>
      <c r="E564" s="41">
        <v>70252</v>
      </c>
      <c r="F564" s="41">
        <v>70251.83</v>
      </c>
      <c r="G564" s="91">
        <f t="shared" si="17"/>
        <v>0.9999975801400672</v>
      </c>
    </row>
    <row r="565" spans="1:7" ht="12.75" outlineLevel="1">
      <c r="A565" s="32"/>
      <c r="B565" s="32"/>
      <c r="C565" s="33">
        <v>4270</v>
      </c>
      <c r="D565" s="38" t="s">
        <v>24</v>
      </c>
      <c r="E565" s="41">
        <v>15789</v>
      </c>
      <c r="F565" s="41">
        <v>15789.62</v>
      </c>
      <c r="G565" s="91">
        <f t="shared" si="17"/>
        <v>1.000039267844702</v>
      </c>
    </row>
    <row r="566" spans="1:7" ht="12.75" outlineLevel="1">
      <c r="A566" s="32"/>
      <c r="B566" s="32"/>
      <c r="C566" s="33">
        <v>4280</v>
      </c>
      <c r="D566" s="38" t="s">
        <v>76</v>
      </c>
      <c r="E566" s="41">
        <v>1229</v>
      </c>
      <c r="F566" s="41">
        <v>1228.7</v>
      </c>
      <c r="G566" s="91">
        <f t="shared" si="17"/>
        <v>0.9997558991049634</v>
      </c>
    </row>
    <row r="567" spans="1:7" ht="12.75" outlineLevel="1">
      <c r="A567" s="32"/>
      <c r="B567" s="32"/>
      <c r="C567" s="33">
        <v>4300</v>
      </c>
      <c r="D567" s="38" t="s">
        <v>65</v>
      </c>
      <c r="E567" s="41">
        <v>43684</v>
      </c>
      <c r="F567" s="41">
        <v>43683.71</v>
      </c>
      <c r="G567" s="91">
        <f t="shared" si="17"/>
        <v>0.9999933614137899</v>
      </c>
    </row>
    <row r="568" spans="1:7" ht="25.5" outlineLevel="1">
      <c r="A568" s="32"/>
      <c r="B568" s="32"/>
      <c r="C568" s="33">
        <v>4350</v>
      </c>
      <c r="D568" s="38" t="s">
        <v>144</v>
      </c>
      <c r="E568" s="41">
        <v>1349</v>
      </c>
      <c r="F568" s="41">
        <v>1349.32</v>
      </c>
      <c r="G568" s="91">
        <f t="shared" si="17"/>
        <v>1.0002372127501853</v>
      </c>
    </row>
    <row r="569" spans="1:7" ht="12.75" outlineLevel="1">
      <c r="A569" s="32"/>
      <c r="B569" s="32"/>
      <c r="C569" s="33">
        <v>4410</v>
      </c>
      <c r="D569" s="38" t="s">
        <v>25</v>
      </c>
      <c r="E569" s="41">
        <v>917</v>
      </c>
      <c r="F569" s="41">
        <v>916.63</v>
      </c>
      <c r="G569" s="91">
        <f t="shared" si="17"/>
        <v>0.9995965103598692</v>
      </c>
    </row>
    <row r="570" spans="1:7" ht="12.75" outlineLevel="1">
      <c r="A570" s="32"/>
      <c r="B570" s="32"/>
      <c r="C570" s="33">
        <v>4430</v>
      </c>
      <c r="D570" s="38" t="s">
        <v>26</v>
      </c>
      <c r="E570" s="41">
        <v>6503</v>
      </c>
      <c r="F570" s="41">
        <v>6503</v>
      </c>
      <c r="G570" s="91">
        <f t="shared" si="17"/>
        <v>1</v>
      </c>
    </row>
    <row r="571" spans="1:7" ht="25.5" outlineLevel="1">
      <c r="A571" s="32"/>
      <c r="B571" s="32"/>
      <c r="C571" s="33">
        <v>4440</v>
      </c>
      <c r="D571" s="38" t="s">
        <v>27</v>
      </c>
      <c r="E571" s="41">
        <v>38212</v>
      </c>
      <c r="F571" s="41">
        <v>38212.25</v>
      </c>
      <c r="G571" s="91">
        <f t="shared" si="17"/>
        <v>1.0000065424473987</v>
      </c>
    </row>
    <row r="572" spans="1:7" ht="12.75" outlineLevel="1">
      <c r="A572" s="32"/>
      <c r="B572" s="32"/>
      <c r="C572" s="33">
        <v>4480</v>
      </c>
      <c r="D572" s="38" t="s">
        <v>28</v>
      </c>
      <c r="E572" s="41">
        <v>2195</v>
      </c>
      <c r="F572" s="41">
        <v>2195</v>
      </c>
      <c r="G572" s="91">
        <f t="shared" si="17"/>
        <v>1</v>
      </c>
    </row>
    <row r="573" spans="1:7" s="12" customFormat="1" ht="12.75">
      <c r="A573" s="35"/>
      <c r="B573" s="35"/>
      <c r="C573" s="39"/>
      <c r="D573" s="46" t="s">
        <v>163</v>
      </c>
      <c r="E573" s="40">
        <f>SUM(E574:E593)</f>
        <v>1505067</v>
      </c>
      <c r="F573" s="40">
        <f>SUM(F574:F593)</f>
        <v>1492505</v>
      </c>
      <c r="G573" s="91">
        <f t="shared" si="17"/>
        <v>0.9916535277167063</v>
      </c>
    </row>
    <row r="574" spans="1:7" ht="25.5" outlineLevel="1">
      <c r="A574" s="32"/>
      <c r="B574" s="32"/>
      <c r="C574" s="33">
        <v>3020</v>
      </c>
      <c r="D574" s="38" t="s">
        <v>18</v>
      </c>
      <c r="E574" s="41">
        <v>4230</v>
      </c>
      <c r="F574" s="41">
        <v>4230.42</v>
      </c>
      <c r="G574" s="91">
        <f t="shared" si="17"/>
        <v>1.0000992907801418</v>
      </c>
    </row>
    <row r="575" spans="1:7" ht="12.75" outlineLevel="1">
      <c r="A575" s="32"/>
      <c r="B575" s="32"/>
      <c r="C575" s="33">
        <v>4010</v>
      </c>
      <c r="D575" s="38" t="s">
        <v>19</v>
      </c>
      <c r="E575" s="41">
        <v>648490</v>
      </c>
      <c r="F575" s="41">
        <v>648490</v>
      </c>
      <c r="G575" s="91">
        <f t="shared" si="17"/>
        <v>1</v>
      </c>
    </row>
    <row r="576" spans="1:7" ht="12.75" outlineLevel="1">
      <c r="A576" s="32"/>
      <c r="B576" s="32"/>
      <c r="C576" s="33">
        <v>4040</v>
      </c>
      <c r="D576" s="38" t="s">
        <v>20</v>
      </c>
      <c r="E576" s="41">
        <v>58967</v>
      </c>
      <c r="F576" s="41">
        <v>58966.77</v>
      </c>
      <c r="G576" s="91">
        <f t="shared" si="17"/>
        <v>0.999996099513287</v>
      </c>
    </row>
    <row r="577" spans="1:7" ht="12.75" outlineLevel="1">
      <c r="A577" s="32"/>
      <c r="B577" s="32"/>
      <c r="C577" s="33">
        <v>4110</v>
      </c>
      <c r="D577" s="38" t="s">
        <v>21</v>
      </c>
      <c r="E577" s="41">
        <v>117620</v>
      </c>
      <c r="F577" s="41">
        <v>117620</v>
      </c>
      <c r="G577" s="91">
        <f t="shared" si="17"/>
        <v>1</v>
      </c>
    </row>
    <row r="578" spans="1:7" ht="12.75" outlineLevel="1">
      <c r="A578" s="32"/>
      <c r="B578" s="32"/>
      <c r="C578" s="33">
        <v>4120</v>
      </c>
      <c r="D578" s="38" t="s">
        <v>22</v>
      </c>
      <c r="E578" s="41">
        <v>16960</v>
      </c>
      <c r="F578" s="41">
        <v>16960.23</v>
      </c>
      <c r="G578" s="91">
        <f t="shared" si="17"/>
        <v>1.0000135613207546</v>
      </c>
    </row>
    <row r="579" spans="1:7" ht="12.75" outlineLevel="1">
      <c r="A579" s="32"/>
      <c r="B579" s="32"/>
      <c r="C579" s="33">
        <v>4170</v>
      </c>
      <c r="D579" s="38" t="s">
        <v>135</v>
      </c>
      <c r="E579" s="41">
        <v>150</v>
      </c>
      <c r="F579" s="41">
        <v>150</v>
      </c>
      <c r="G579" s="91">
        <f t="shared" si="17"/>
        <v>1</v>
      </c>
    </row>
    <row r="580" spans="1:7" ht="12.75" outlineLevel="1">
      <c r="A580" s="32"/>
      <c r="B580" s="32"/>
      <c r="C580" s="33">
        <v>4210</v>
      </c>
      <c r="D580" s="38" t="s">
        <v>13</v>
      </c>
      <c r="E580" s="41">
        <v>184517</v>
      </c>
      <c r="F580" s="41">
        <v>184516.09</v>
      </c>
      <c r="G580" s="91">
        <f t="shared" si="17"/>
        <v>0.9999950682050976</v>
      </c>
    </row>
    <row r="581" spans="1:7" ht="12.75" outlineLevel="1">
      <c r="A581" s="32"/>
      <c r="B581" s="32"/>
      <c r="C581" s="33">
        <v>4220</v>
      </c>
      <c r="D581" s="38" t="s">
        <v>71</v>
      </c>
      <c r="E581" s="41">
        <v>146719</v>
      </c>
      <c r="F581" s="41">
        <v>146719.13</v>
      </c>
      <c r="G581" s="91">
        <f t="shared" si="17"/>
        <v>1.0000008860474785</v>
      </c>
    </row>
    <row r="582" spans="1:7" ht="12.75" outlineLevel="1">
      <c r="A582" s="32"/>
      <c r="B582" s="32"/>
      <c r="C582" s="33">
        <v>4230</v>
      </c>
      <c r="D582" s="38" t="s">
        <v>72</v>
      </c>
      <c r="E582" s="41">
        <v>23811</v>
      </c>
      <c r="F582" s="41">
        <v>23810.39</v>
      </c>
      <c r="G582" s="91">
        <f t="shared" si="17"/>
        <v>0.9999743815883415</v>
      </c>
    </row>
    <row r="583" spans="1:7" ht="12.75" outlineLevel="1">
      <c r="A583" s="32"/>
      <c r="B583" s="32"/>
      <c r="C583" s="33">
        <v>4260</v>
      </c>
      <c r="D583" s="38" t="s">
        <v>23</v>
      </c>
      <c r="E583" s="41">
        <v>42446</v>
      </c>
      <c r="F583" s="41">
        <v>42446.43</v>
      </c>
      <c r="G583" s="91">
        <f t="shared" si="17"/>
        <v>1.0000101305187767</v>
      </c>
    </row>
    <row r="584" spans="1:7" ht="12.75" outlineLevel="1">
      <c r="A584" s="32"/>
      <c r="B584" s="32"/>
      <c r="C584" s="33">
        <v>4270</v>
      </c>
      <c r="D584" s="38" t="s">
        <v>24</v>
      </c>
      <c r="E584" s="41">
        <v>15547</v>
      </c>
      <c r="F584" s="41">
        <v>15547.41</v>
      </c>
      <c r="G584" s="91">
        <f t="shared" si="17"/>
        <v>1.000026371647263</v>
      </c>
    </row>
    <row r="585" spans="1:7" ht="12.75" outlineLevel="1">
      <c r="A585" s="32"/>
      <c r="B585" s="32"/>
      <c r="C585" s="33">
        <v>4280</v>
      </c>
      <c r="D585" s="38" t="s">
        <v>76</v>
      </c>
      <c r="E585" s="41">
        <v>393</v>
      </c>
      <c r="F585" s="41">
        <v>393</v>
      </c>
      <c r="G585" s="91">
        <f t="shared" si="17"/>
        <v>1</v>
      </c>
    </row>
    <row r="586" spans="1:7" ht="12.75" outlineLevel="1">
      <c r="A586" s="32"/>
      <c r="B586" s="32"/>
      <c r="C586" s="33">
        <v>4300</v>
      </c>
      <c r="D586" s="38" t="s">
        <v>65</v>
      </c>
      <c r="E586" s="41">
        <v>38763</v>
      </c>
      <c r="F586" s="41">
        <v>38763.34</v>
      </c>
      <c r="G586" s="91">
        <f t="shared" si="17"/>
        <v>1.0000087712509351</v>
      </c>
    </row>
    <row r="587" spans="1:7" ht="25.5" outlineLevel="1">
      <c r="A587" s="32"/>
      <c r="B587" s="32"/>
      <c r="C587" s="33">
        <v>4350</v>
      </c>
      <c r="D587" s="38" t="s">
        <v>144</v>
      </c>
      <c r="E587" s="41">
        <v>869</v>
      </c>
      <c r="F587" s="41">
        <v>869.25</v>
      </c>
      <c r="G587" s="91">
        <f t="shared" si="17"/>
        <v>1.0002876869965478</v>
      </c>
    </row>
    <row r="588" spans="1:7" ht="12.75" outlineLevel="1">
      <c r="A588" s="32"/>
      <c r="B588" s="32"/>
      <c r="C588" s="33">
        <v>4410</v>
      </c>
      <c r="D588" s="38" t="s">
        <v>25</v>
      </c>
      <c r="E588" s="41">
        <v>252</v>
      </c>
      <c r="F588" s="41">
        <v>251.4</v>
      </c>
      <c r="G588" s="91">
        <f t="shared" si="17"/>
        <v>0.9976190476190476</v>
      </c>
    </row>
    <row r="589" spans="1:7" ht="12.75" outlineLevel="1">
      <c r="A589" s="32"/>
      <c r="B589" s="32"/>
      <c r="C589" s="33">
        <v>4430</v>
      </c>
      <c r="D589" s="38" t="s">
        <v>26</v>
      </c>
      <c r="E589" s="41">
        <v>8986</v>
      </c>
      <c r="F589" s="41">
        <v>8986.12</v>
      </c>
      <c r="G589" s="91">
        <f t="shared" si="17"/>
        <v>1.0000133541063878</v>
      </c>
    </row>
    <row r="590" spans="1:7" ht="25.5" outlineLevel="1">
      <c r="A590" s="32"/>
      <c r="B590" s="32"/>
      <c r="C590" s="33">
        <v>4440</v>
      </c>
      <c r="D590" s="38" t="s">
        <v>27</v>
      </c>
      <c r="E590" s="41">
        <v>29997</v>
      </c>
      <c r="F590" s="41">
        <v>29996.82</v>
      </c>
      <c r="G590" s="91">
        <f aca="true" t="shared" si="18" ref="G590:G621">F590/E590</f>
        <v>0.9999939993999399</v>
      </c>
    </row>
    <row r="591" spans="1:7" ht="12.75" outlineLevel="1">
      <c r="A591" s="32"/>
      <c r="B591" s="32"/>
      <c r="C591" s="33">
        <v>4480</v>
      </c>
      <c r="D591" s="38" t="s">
        <v>28</v>
      </c>
      <c r="E591" s="41">
        <v>2350</v>
      </c>
      <c r="F591" s="41">
        <v>2350.2</v>
      </c>
      <c r="G591" s="91">
        <f t="shared" si="18"/>
        <v>1.0000851063829785</v>
      </c>
    </row>
    <row r="592" spans="1:7" ht="12.75" outlineLevel="1">
      <c r="A592" s="32"/>
      <c r="B592" s="32"/>
      <c r="C592" s="33">
        <v>6050</v>
      </c>
      <c r="D592" s="38" t="s">
        <v>151</v>
      </c>
      <c r="E592" s="41">
        <v>30000</v>
      </c>
      <c r="F592" s="41">
        <v>30000</v>
      </c>
      <c r="G592" s="91">
        <f t="shared" si="18"/>
        <v>1</v>
      </c>
    </row>
    <row r="593" spans="1:7" ht="25.5" outlineLevel="1">
      <c r="A593" s="32"/>
      <c r="B593" s="32"/>
      <c r="C593" s="33">
        <v>6060</v>
      </c>
      <c r="D593" s="38" t="s">
        <v>201</v>
      </c>
      <c r="E593" s="41">
        <v>134000</v>
      </c>
      <c r="F593" s="41">
        <v>121438</v>
      </c>
      <c r="G593" s="91">
        <f t="shared" si="18"/>
        <v>0.9062537313432836</v>
      </c>
    </row>
    <row r="594" spans="1:7" ht="12.75" outlineLevel="1">
      <c r="A594" s="32"/>
      <c r="B594" s="32"/>
      <c r="C594" s="33"/>
      <c r="D594" s="46" t="s">
        <v>203</v>
      </c>
      <c r="E594" s="40">
        <f>SUM(E595)</f>
        <v>505212</v>
      </c>
      <c r="F594" s="40">
        <f>SUM(F595)</f>
        <v>494849.87</v>
      </c>
      <c r="G594" s="91">
        <f t="shared" si="18"/>
        <v>0.979489541024362</v>
      </c>
    </row>
    <row r="595" spans="1:7" ht="12.75" outlineLevel="1">
      <c r="A595" s="32"/>
      <c r="B595" s="32"/>
      <c r="C595" s="33">
        <v>6050</v>
      </c>
      <c r="D595" s="38" t="s">
        <v>151</v>
      </c>
      <c r="E595" s="41">
        <v>505212</v>
      </c>
      <c r="F595" s="41">
        <v>494849.87</v>
      </c>
      <c r="G595" s="91">
        <f t="shared" si="18"/>
        <v>0.979489541024362</v>
      </c>
    </row>
    <row r="596" spans="1:7" s="3" customFormat="1" ht="12.75">
      <c r="A596" s="35"/>
      <c r="B596" s="35">
        <v>85203</v>
      </c>
      <c r="C596" s="39"/>
      <c r="D596" s="46" t="s">
        <v>146</v>
      </c>
      <c r="E596" s="40">
        <f>SUM(E597:E615)</f>
        <v>690746</v>
      </c>
      <c r="F596" s="40">
        <f>SUM(F597:F615)</f>
        <v>684322.15</v>
      </c>
      <c r="G596" s="91">
        <f t="shared" si="18"/>
        <v>0.9907001271089518</v>
      </c>
    </row>
    <row r="597" spans="1:7" ht="25.5" outlineLevel="1">
      <c r="A597" s="32"/>
      <c r="B597" s="32"/>
      <c r="C597" s="33">
        <v>3020</v>
      </c>
      <c r="D597" s="38" t="s">
        <v>18</v>
      </c>
      <c r="E597" s="41">
        <v>12</v>
      </c>
      <c r="F597" s="41">
        <v>12.48</v>
      </c>
      <c r="G597" s="91">
        <f t="shared" si="18"/>
        <v>1.04</v>
      </c>
    </row>
    <row r="598" spans="1:7" ht="12.75" outlineLevel="1">
      <c r="A598" s="32"/>
      <c r="B598" s="32"/>
      <c r="C598" s="33">
        <v>4010</v>
      </c>
      <c r="D598" s="38" t="s">
        <v>19</v>
      </c>
      <c r="E598" s="41">
        <v>199925</v>
      </c>
      <c r="F598" s="41">
        <v>199924.63</v>
      </c>
      <c r="G598" s="91">
        <f t="shared" si="18"/>
        <v>0.9999981493059897</v>
      </c>
    </row>
    <row r="599" spans="1:7" ht="12.75" outlineLevel="1">
      <c r="A599" s="32"/>
      <c r="B599" s="32"/>
      <c r="C599" s="33">
        <v>4040</v>
      </c>
      <c r="D599" s="38" t="s">
        <v>20</v>
      </c>
      <c r="E599" s="41">
        <v>3076</v>
      </c>
      <c r="F599" s="41">
        <v>3075.24</v>
      </c>
      <c r="G599" s="91">
        <f t="shared" si="18"/>
        <v>0.9997529258777632</v>
      </c>
    </row>
    <row r="600" spans="1:7" ht="12.75" outlineLevel="1">
      <c r="A600" s="32"/>
      <c r="B600" s="32"/>
      <c r="C600" s="33">
        <v>4110</v>
      </c>
      <c r="D600" s="38" t="s">
        <v>21</v>
      </c>
      <c r="E600" s="41">
        <v>35222</v>
      </c>
      <c r="F600" s="41">
        <v>35222.58</v>
      </c>
      <c r="G600" s="91">
        <f t="shared" si="18"/>
        <v>1.0000164669808642</v>
      </c>
    </row>
    <row r="601" spans="1:7" ht="12.75" outlineLevel="1">
      <c r="A601" s="32"/>
      <c r="B601" s="32"/>
      <c r="C601" s="33">
        <v>4120</v>
      </c>
      <c r="D601" s="38" t="s">
        <v>22</v>
      </c>
      <c r="E601" s="41">
        <v>4886</v>
      </c>
      <c r="F601" s="41">
        <v>4885.8</v>
      </c>
      <c r="G601" s="91">
        <f t="shared" si="18"/>
        <v>0.9999590667212445</v>
      </c>
    </row>
    <row r="602" spans="1:7" ht="12.75" outlineLevel="1">
      <c r="A602" s="32"/>
      <c r="B602" s="32"/>
      <c r="C602" s="33">
        <v>4170</v>
      </c>
      <c r="D602" s="38" t="s">
        <v>137</v>
      </c>
      <c r="E602" s="41">
        <v>19640</v>
      </c>
      <c r="F602" s="41">
        <v>19639.95</v>
      </c>
      <c r="G602" s="91">
        <f t="shared" si="18"/>
        <v>0.9999974541751527</v>
      </c>
    </row>
    <row r="603" spans="1:7" ht="12.75" outlineLevel="1">
      <c r="A603" s="32"/>
      <c r="B603" s="32"/>
      <c r="C603" s="33">
        <v>4210</v>
      </c>
      <c r="D603" s="38" t="s">
        <v>13</v>
      </c>
      <c r="E603" s="41">
        <v>142939</v>
      </c>
      <c r="F603" s="41">
        <v>142939.8</v>
      </c>
      <c r="G603" s="91">
        <f t="shared" si="18"/>
        <v>1.0000055967930375</v>
      </c>
    </row>
    <row r="604" spans="1:7" ht="12.75" outlineLevel="1">
      <c r="A604" s="32"/>
      <c r="B604" s="32"/>
      <c r="C604" s="33">
        <v>4220</v>
      </c>
      <c r="D604" s="38" t="s">
        <v>71</v>
      </c>
      <c r="E604" s="41">
        <v>21034</v>
      </c>
      <c r="F604" s="41">
        <v>21033.95</v>
      </c>
      <c r="G604" s="91">
        <f t="shared" si="18"/>
        <v>0.9999976228962633</v>
      </c>
    </row>
    <row r="605" spans="1:7" ht="12.75" outlineLevel="1">
      <c r="A605" s="32"/>
      <c r="B605" s="32"/>
      <c r="C605" s="33">
        <v>4230</v>
      </c>
      <c r="D605" s="38" t="s">
        <v>72</v>
      </c>
      <c r="E605" s="41">
        <v>225</v>
      </c>
      <c r="F605" s="41">
        <v>224.9</v>
      </c>
      <c r="G605" s="91">
        <f t="shared" si="18"/>
        <v>0.9995555555555555</v>
      </c>
    </row>
    <row r="606" spans="1:7" ht="12.75" outlineLevel="1">
      <c r="A606" s="32"/>
      <c r="B606" s="32"/>
      <c r="C606" s="33">
        <v>4260</v>
      </c>
      <c r="D606" s="38" t="s">
        <v>23</v>
      </c>
      <c r="E606" s="41">
        <v>7015</v>
      </c>
      <c r="F606" s="41">
        <v>7014.63</v>
      </c>
      <c r="G606" s="91">
        <f t="shared" si="18"/>
        <v>0.9999472558802566</v>
      </c>
    </row>
    <row r="607" spans="1:7" ht="12.75" outlineLevel="1">
      <c r="A607" s="32"/>
      <c r="B607" s="32"/>
      <c r="C607" s="33">
        <v>4270</v>
      </c>
      <c r="D607" s="38" t="s">
        <v>24</v>
      </c>
      <c r="E607" s="41">
        <v>38266</v>
      </c>
      <c r="F607" s="41">
        <v>38265.99</v>
      </c>
      <c r="G607" s="91">
        <f t="shared" si="18"/>
        <v>0.9999997386714053</v>
      </c>
    </row>
    <row r="608" spans="1:7" ht="12.75" outlineLevel="1">
      <c r="A608" s="32"/>
      <c r="B608" s="32"/>
      <c r="C608" s="33">
        <v>4280</v>
      </c>
      <c r="D608" s="38" t="s">
        <v>76</v>
      </c>
      <c r="E608" s="41">
        <v>106</v>
      </c>
      <c r="F608" s="41">
        <v>106</v>
      </c>
      <c r="G608" s="91">
        <f t="shared" si="18"/>
        <v>1</v>
      </c>
    </row>
    <row r="609" spans="1:7" ht="12.75" outlineLevel="1">
      <c r="A609" s="32"/>
      <c r="B609" s="32"/>
      <c r="C609" s="33">
        <v>4300</v>
      </c>
      <c r="D609" s="38" t="s">
        <v>65</v>
      </c>
      <c r="E609" s="41">
        <v>16876</v>
      </c>
      <c r="F609" s="41">
        <v>16875.91</v>
      </c>
      <c r="G609" s="91">
        <f t="shared" si="18"/>
        <v>0.9999946669826973</v>
      </c>
    </row>
    <row r="610" spans="1:7" ht="12.75" outlineLevel="1">
      <c r="A610" s="32"/>
      <c r="B610" s="32"/>
      <c r="C610" s="33">
        <v>4410</v>
      </c>
      <c r="D610" s="38" t="s">
        <v>25</v>
      </c>
      <c r="E610" s="41">
        <v>74</v>
      </c>
      <c r="F610" s="41">
        <v>74.2</v>
      </c>
      <c r="G610" s="91">
        <f t="shared" si="18"/>
        <v>1.0027027027027027</v>
      </c>
    </row>
    <row r="611" spans="1:7" ht="12.75" outlineLevel="1">
      <c r="A611" s="32"/>
      <c r="B611" s="32"/>
      <c r="C611" s="33">
        <v>4430</v>
      </c>
      <c r="D611" s="38" t="s">
        <v>26</v>
      </c>
      <c r="E611" s="41">
        <v>6605</v>
      </c>
      <c r="F611" s="41">
        <v>6604.88</v>
      </c>
      <c r="G611" s="91">
        <f t="shared" si="18"/>
        <v>0.9999818319454958</v>
      </c>
    </row>
    <row r="612" spans="1:7" ht="25.5" outlineLevel="1">
      <c r="A612" s="32"/>
      <c r="B612" s="32"/>
      <c r="C612" s="33">
        <v>4440</v>
      </c>
      <c r="D612" s="38" t="s">
        <v>27</v>
      </c>
      <c r="E612" s="41">
        <v>12421</v>
      </c>
      <c r="F612" s="41">
        <v>12421.06</v>
      </c>
      <c r="G612" s="91">
        <f t="shared" si="18"/>
        <v>1.0000048305289428</v>
      </c>
    </row>
    <row r="613" spans="1:7" ht="12.75" outlineLevel="1">
      <c r="A613" s="32"/>
      <c r="B613" s="32"/>
      <c r="C613" s="33">
        <v>4480</v>
      </c>
      <c r="D613" s="38" t="s">
        <v>28</v>
      </c>
      <c r="E613" s="41">
        <v>924</v>
      </c>
      <c r="F613" s="41">
        <v>924</v>
      </c>
      <c r="G613" s="91">
        <f t="shared" si="18"/>
        <v>1</v>
      </c>
    </row>
    <row r="614" spans="1:7" ht="25.5" outlineLevel="1">
      <c r="A614" s="28"/>
      <c r="B614" s="28"/>
      <c r="C614" s="49">
        <v>6050</v>
      </c>
      <c r="D614" s="50" t="s">
        <v>128</v>
      </c>
      <c r="E614" s="41">
        <v>165000</v>
      </c>
      <c r="F614" s="41">
        <v>158576.15</v>
      </c>
      <c r="G614" s="91">
        <f t="shared" si="18"/>
        <v>0.9610675757575757</v>
      </c>
    </row>
    <row r="615" spans="1:7" ht="25.5" outlineLevel="1">
      <c r="A615" s="28"/>
      <c r="B615" s="28"/>
      <c r="C615" s="49">
        <v>6060</v>
      </c>
      <c r="D615" s="50" t="s">
        <v>202</v>
      </c>
      <c r="E615" s="41">
        <v>16500</v>
      </c>
      <c r="F615" s="41">
        <v>16500</v>
      </c>
      <c r="G615" s="91">
        <f t="shared" si="18"/>
        <v>1</v>
      </c>
    </row>
    <row r="616" spans="1:7" ht="25.5" outlineLevel="1">
      <c r="A616" s="28"/>
      <c r="B616" s="28"/>
      <c r="C616" s="33"/>
      <c r="D616" s="46" t="s">
        <v>185</v>
      </c>
      <c r="E616" s="41">
        <f>SUM(E617:E633)</f>
        <v>489976</v>
      </c>
      <c r="F616" s="41">
        <f>SUM(F617:F633)</f>
        <v>483552.15</v>
      </c>
      <c r="G616" s="91">
        <f t="shared" si="18"/>
        <v>0.9868894598919131</v>
      </c>
    </row>
    <row r="617" spans="1:7" ht="25.5" outlineLevel="1">
      <c r="A617" s="28"/>
      <c r="B617" s="28"/>
      <c r="C617" s="33">
        <v>3020</v>
      </c>
      <c r="D617" s="38" t="s">
        <v>18</v>
      </c>
      <c r="E617" s="41">
        <v>12</v>
      </c>
      <c r="F617" s="41">
        <v>12.48</v>
      </c>
      <c r="G617" s="91">
        <f t="shared" si="18"/>
        <v>1.04</v>
      </c>
    </row>
    <row r="618" spans="1:7" ht="12.75" outlineLevel="1">
      <c r="A618" s="28"/>
      <c r="B618" s="28"/>
      <c r="C618" s="33">
        <v>4010</v>
      </c>
      <c r="D618" s="38" t="s">
        <v>19</v>
      </c>
      <c r="E618" s="41">
        <v>160350</v>
      </c>
      <c r="F618" s="41">
        <v>160350</v>
      </c>
      <c r="G618" s="91">
        <f t="shared" si="18"/>
        <v>1</v>
      </c>
    </row>
    <row r="619" spans="1:7" ht="12.75" outlineLevel="1">
      <c r="A619" s="28"/>
      <c r="B619" s="28"/>
      <c r="C619" s="33">
        <v>4040</v>
      </c>
      <c r="D619" s="38" t="s">
        <v>20</v>
      </c>
      <c r="E619" s="41">
        <v>3076</v>
      </c>
      <c r="F619" s="41">
        <v>3075.24</v>
      </c>
      <c r="G619" s="91">
        <f t="shared" si="18"/>
        <v>0.9997529258777632</v>
      </c>
    </row>
    <row r="620" spans="1:7" ht="12.75" outlineLevel="1">
      <c r="A620" s="28"/>
      <c r="B620" s="28"/>
      <c r="C620" s="33">
        <v>4110</v>
      </c>
      <c r="D620" s="38" t="s">
        <v>21</v>
      </c>
      <c r="E620" s="41">
        <v>28444</v>
      </c>
      <c r="F620" s="41">
        <v>28444.76</v>
      </c>
      <c r="G620" s="91">
        <f t="shared" si="18"/>
        <v>1.000026719167487</v>
      </c>
    </row>
    <row r="621" spans="1:7" ht="12.75" outlineLevel="1">
      <c r="A621" s="28"/>
      <c r="B621" s="28"/>
      <c r="C621" s="33">
        <v>4120</v>
      </c>
      <c r="D621" s="38" t="s">
        <v>22</v>
      </c>
      <c r="E621" s="41">
        <v>3951</v>
      </c>
      <c r="F621" s="41">
        <v>3951</v>
      </c>
      <c r="G621" s="91">
        <f t="shared" si="18"/>
        <v>1</v>
      </c>
    </row>
    <row r="622" spans="1:7" ht="12.75" outlineLevel="1">
      <c r="A622" s="28"/>
      <c r="B622" s="28"/>
      <c r="C622" s="33">
        <v>4170</v>
      </c>
      <c r="D622" s="38" t="s">
        <v>137</v>
      </c>
      <c r="E622" s="41">
        <v>16980</v>
      </c>
      <c r="F622" s="41">
        <v>16980</v>
      </c>
      <c r="G622" s="91">
        <f aca="true" t="shared" si="19" ref="G622:G651">F622/E622</f>
        <v>1</v>
      </c>
    </row>
    <row r="623" spans="1:7" ht="12.75" outlineLevel="1">
      <c r="A623" s="28"/>
      <c r="B623" s="28"/>
      <c r="C623" s="33">
        <v>4210</v>
      </c>
      <c r="D623" s="38" t="s">
        <v>13</v>
      </c>
      <c r="E623" s="41">
        <v>59913</v>
      </c>
      <c r="F623" s="41">
        <v>59912.97</v>
      </c>
      <c r="G623" s="91">
        <f t="shared" si="19"/>
        <v>0.9999994992739473</v>
      </c>
    </row>
    <row r="624" spans="1:7" ht="12.75" outlineLevel="1">
      <c r="A624" s="28"/>
      <c r="B624" s="28"/>
      <c r="C624" s="33">
        <v>4220</v>
      </c>
      <c r="D624" s="38" t="s">
        <v>71</v>
      </c>
      <c r="E624" s="41">
        <v>14800</v>
      </c>
      <c r="F624" s="41">
        <v>14800</v>
      </c>
      <c r="G624" s="91">
        <f t="shared" si="19"/>
        <v>1</v>
      </c>
    </row>
    <row r="625" spans="1:7" ht="12.75" outlineLevel="1">
      <c r="A625" s="28"/>
      <c r="B625" s="28"/>
      <c r="C625" s="33">
        <v>4230</v>
      </c>
      <c r="D625" s="38" t="s">
        <v>72</v>
      </c>
      <c r="E625" s="41">
        <v>225</v>
      </c>
      <c r="F625" s="41">
        <v>224.9</v>
      </c>
      <c r="G625" s="91">
        <f t="shared" si="19"/>
        <v>0.9995555555555555</v>
      </c>
    </row>
    <row r="626" spans="1:7" ht="12.75" outlineLevel="1">
      <c r="A626" s="28"/>
      <c r="B626" s="28"/>
      <c r="C626" s="33">
        <v>4260</v>
      </c>
      <c r="D626" s="38" t="s">
        <v>23</v>
      </c>
      <c r="E626" s="41">
        <v>5178</v>
      </c>
      <c r="F626" s="41">
        <v>5177.98</v>
      </c>
      <c r="G626" s="91">
        <f t="shared" si="19"/>
        <v>0.9999961375048281</v>
      </c>
    </row>
    <row r="627" spans="1:7" ht="12.75" outlineLevel="1">
      <c r="A627" s="28"/>
      <c r="B627" s="28"/>
      <c r="C627" s="33">
        <v>4270</v>
      </c>
      <c r="D627" s="38" t="s">
        <v>24</v>
      </c>
      <c r="E627" s="41">
        <v>3266</v>
      </c>
      <c r="F627" s="41">
        <v>3265.99</v>
      </c>
      <c r="G627" s="91">
        <f t="shared" si="19"/>
        <v>0.9999969381506429</v>
      </c>
    </row>
    <row r="628" spans="1:7" ht="12.75" outlineLevel="1">
      <c r="A628" s="28"/>
      <c r="B628" s="28"/>
      <c r="C628" s="33">
        <v>4280</v>
      </c>
      <c r="D628" s="38" t="s">
        <v>76</v>
      </c>
      <c r="E628" s="41">
        <v>106</v>
      </c>
      <c r="F628" s="41">
        <v>106</v>
      </c>
      <c r="G628" s="91">
        <f t="shared" si="19"/>
        <v>1</v>
      </c>
    </row>
    <row r="629" spans="1:7" ht="12.75" outlineLevel="1">
      <c r="A629" s="28"/>
      <c r="B629" s="28"/>
      <c r="C629" s="33">
        <v>4300</v>
      </c>
      <c r="D629" s="38" t="s">
        <v>65</v>
      </c>
      <c r="E629" s="41">
        <v>12546</v>
      </c>
      <c r="F629" s="41">
        <v>12546.24</v>
      </c>
      <c r="G629" s="91">
        <f t="shared" si="19"/>
        <v>1.0000191296030607</v>
      </c>
    </row>
    <row r="630" spans="1:7" ht="12.75" outlineLevel="1">
      <c r="A630" s="28"/>
      <c r="B630" s="28"/>
      <c r="C630" s="33">
        <v>4430</v>
      </c>
      <c r="D630" s="38" t="s">
        <v>26</v>
      </c>
      <c r="E630" s="41">
        <v>4824</v>
      </c>
      <c r="F630" s="41">
        <v>4823.38</v>
      </c>
      <c r="G630" s="91">
        <f t="shared" si="19"/>
        <v>0.9998714759535655</v>
      </c>
    </row>
    <row r="631" spans="1:7" ht="25.5" outlineLevel="1">
      <c r="A631" s="28"/>
      <c r="B631" s="28"/>
      <c r="C631" s="33">
        <v>4440</v>
      </c>
      <c r="D631" s="38" t="s">
        <v>27</v>
      </c>
      <c r="E631" s="41">
        <v>10381</v>
      </c>
      <c r="F631" s="41">
        <v>10381.06</v>
      </c>
      <c r="G631" s="91">
        <f t="shared" si="19"/>
        <v>1.0000057797900008</v>
      </c>
    </row>
    <row r="632" spans="1:7" ht="12.75" outlineLevel="1">
      <c r="A632" s="28"/>
      <c r="B632" s="28"/>
      <c r="C632" s="33">
        <v>4480</v>
      </c>
      <c r="D632" s="38" t="s">
        <v>28</v>
      </c>
      <c r="E632" s="41">
        <v>924</v>
      </c>
      <c r="F632" s="41">
        <v>924</v>
      </c>
      <c r="G632" s="91">
        <f t="shared" si="19"/>
        <v>1</v>
      </c>
    </row>
    <row r="633" spans="1:7" ht="25.5" outlineLevel="1">
      <c r="A633" s="28"/>
      <c r="B633" s="28"/>
      <c r="C633" s="49">
        <v>6050</v>
      </c>
      <c r="D633" s="50" t="s">
        <v>128</v>
      </c>
      <c r="E633" s="41">
        <v>165000</v>
      </c>
      <c r="F633" s="41">
        <v>158576.15</v>
      </c>
      <c r="G633" s="91">
        <f t="shared" si="19"/>
        <v>0.9610675757575757</v>
      </c>
    </row>
    <row r="634" spans="1:7" ht="12.75" outlineLevel="1">
      <c r="A634" s="28"/>
      <c r="B634" s="28"/>
      <c r="C634" s="49"/>
      <c r="D634" s="46" t="s">
        <v>221</v>
      </c>
      <c r="E634" s="41">
        <f>SUM(E635:E647)</f>
        <v>200770</v>
      </c>
      <c r="F634" s="41">
        <f>SUM(F635:F647)</f>
        <v>200770.00000000003</v>
      </c>
      <c r="G634" s="91">
        <f t="shared" si="19"/>
        <v>1.0000000000000002</v>
      </c>
    </row>
    <row r="635" spans="1:7" ht="12.75" outlineLevel="1">
      <c r="A635" s="28"/>
      <c r="B635" s="28"/>
      <c r="C635" s="33">
        <v>4010</v>
      </c>
      <c r="D635" s="38" t="s">
        <v>19</v>
      </c>
      <c r="E635" s="41">
        <v>39575</v>
      </c>
      <c r="F635" s="41">
        <v>39574.63</v>
      </c>
      <c r="G635" s="91">
        <f t="shared" si="19"/>
        <v>0.9999906506632975</v>
      </c>
    </row>
    <row r="636" spans="1:7" ht="12.75" outlineLevel="1">
      <c r="A636" s="28"/>
      <c r="B636" s="28"/>
      <c r="C636" s="33">
        <v>4110</v>
      </c>
      <c r="D636" s="38" t="s">
        <v>21</v>
      </c>
      <c r="E636" s="41">
        <v>6778</v>
      </c>
      <c r="F636" s="41">
        <v>6777.82</v>
      </c>
      <c r="G636" s="91">
        <f t="shared" si="19"/>
        <v>0.9999734434936559</v>
      </c>
    </row>
    <row r="637" spans="1:7" ht="12.75" outlineLevel="1">
      <c r="A637" s="28"/>
      <c r="B637" s="28"/>
      <c r="C637" s="33">
        <v>4120</v>
      </c>
      <c r="D637" s="38" t="s">
        <v>22</v>
      </c>
      <c r="E637" s="41">
        <v>935</v>
      </c>
      <c r="F637" s="41">
        <v>934.8</v>
      </c>
      <c r="G637" s="91">
        <f t="shared" si="19"/>
        <v>0.9997860962566845</v>
      </c>
    </row>
    <row r="638" spans="1:7" ht="12.75" outlineLevel="1">
      <c r="A638" s="28"/>
      <c r="B638" s="28"/>
      <c r="C638" s="33">
        <v>4170</v>
      </c>
      <c r="D638" s="38" t="s">
        <v>240</v>
      </c>
      <c r="E638" s="41">
        <v>2660</v>
      </c>
      <c r="F638" s="41">
        <v>2659.95</v>
      </c>
      <c r="G638" s="91">
        <f t="shared" si="19"/>
        <v>0.9999812030075187</v>
      </c>
    </row>
    <row r="639" spans="1:7" ht="12.75" outlineLevel="1">
      <c r="A639" s="28"/>
      <c r="B639" s="28"/>
      <c r="C639" s="33">
        <v>4210</v>
      </c>
      <c r="D639" s="38" t="s">
        <v>13</v>
      </c>
      <c r="E639" s="41">
        <v>83026</v>
      </c>
      <c r="F639" s="41">
        <v>83026.83</v>
      </c>
      <c r="G639" s="91">
        <f t="shared" si="19"/>
        <v>1.0000099968684508</v>
      </c>
    </row>
    <row r="640" spans="1:7" ht="12.75" outlineLevel="1">
      <c r="A640" s="28"/>
      <c r="B640" s="28"/>
      <c r="C640" s="33">
        <v>4220</v>
      </c>
      <c r="D640" s="38" t="s">
        <v>71</v>
      </c>
      <c r="E640" s="41">
        <v>6234</v>
      </c>
      <c r="F640" s="41">
        <v>6233.95</v>
      </c>
      <c r="G640" s="91">
        <f t="shared" si="19"/>
        <v>0.9999919794674366</v>
      </c>
    </row>
    <row r="641" spans="1:7" ht="12.75" outlineLevel="1">
      <c r="A641" s="28"/>
      <c r="B641" s="28"/>
      <c r="C641" s="33">
        <v>4260</v>
      </c>
      <c r="D641" s="38" t="s">
        <v>23</v>
      </c>
      <c r="E641" s="41">
        <v>1837</v>
      </c>
      <c r="F641" s="41">
        <v>1836.65</v>
      </c>
      <c r="G641" s="91">
        <f t="shared" si="19"/>
        <v>0.9998094719651607</v>
      </c>
    </row>
    <row r="642" spans="1:7" ht="12.75" outlineLevel="1">
      <c r="A642" s="28"/>
      <c r="B642" s="28"/>
      <c r="C642" s="33">
        <v>4270</v>
      </c>
      <c r="D642" s="38" t="s">
        <v>24</v>
      </c>
      <c r="E642" s="41">
        <v>35000</v>
      </c>
      <c r="F642" s="41">
        <v>35000</v>
      </c>
      <c r="G642" s="91">
        <f t="shared" si="19"/>
        <v>1</v>
      </c>
    </row>
    <row r="643" spans="1:7" ht="12.75" outlineLevel="1">
      <c r="A643" s="28"/>
      <c r="B643" s="28"/>
      <c r="C643" s="33">
        <v>4300</v>
      </c>
      <c r="D643" s="38" t="s">
        <v>65</v>
      </c>
      <c r="E643" s="41">
        <v>4330</v>
      </c>
      <c r="F643" s="41">
        <v>4329.67</v>
      </c>
      <c r="G643" s="91">
        <f t="shared" si="19"/>
        <v>0.9999237875288683</v>
      </c>
    </row>
    <row r="644" spans="1:7" ht="12.75" outlineLevel="1">
      <c r="A644" s="28"/>
      <c r="B644" s="28"/>
      <c r="C644" s="33">
        <v>4410</v>
      </c>
      <c r="D644" s="38" t="s">
        <v>241</v>
      </c>
      <c r="E644" s="41">
        <v>74</v>
      </c>
      <c r="F644" s="41">
        <v>74.2</v>
      </c>
      <c r="G644" s="91">
        <f t="shared" si="19"/>
        <v>1.0027027027027027</v>
      </c>
    </row>
    <row r="645" spans="1:7" ht="12.75" outlineLevel="1">
      <c r="A645" s="28"/>
      <c r="B645" s="28"/>
      <c r="C645" s="33">
        <v>4430</v>
      </c>
      <c r="D645" s="38" t="s">
        <v>26</v>
      </c>
      <c r="E645" s="41">
        <v>1781</v>
      </c>
      <c r="F645" s="41">
        <v>1781.5</v>
      </c>
      <c r="G645" s="91">
        <f t="shared" si="19"/>
        <v>1.0002807411566537</v>
      </c>
    </row>
    <row r="646" spans="1:7" ht="25.5" outlineLevel="1">
      <c r="A646" s="28"/>
      <c r="B646" s="28"/>
      <c r="C646" s="33">
        <v>4440</v>
      </c>
      <c r="D646" s="38" t="s">
        <v>27</v>
      </c>
      <c r="E646" s="41">
        <v>2040</v>
      </c>
      <c r="F646" s="41">
        <v>2040</v>
      </c>
      <c r="G646" s="91">
        <f t="shared" si="19"/>
        <v>1</v>
      </c>
    </row>
    <row r="647" spans="1:7" ht="25.5" outlineLevel="1">
      <c r="A647" s="28"/>
      <c r="B647" s="28"/>
      <c r="C647" s="49">
        <v>6060</v>
      </c>
      <c r="D647" s="50" t="s">
        <v>202</v>
      </c>
      <c r="E647" s="41">
        <v>16500</v>
      </c>
      <c r="F647" s="41">
        <v>16500</v>
      </c>
      <c r="G647" s="91">
        <f t="shared" si="19"/>
        <v>1</v>
      </c>
    </row>
    <row r="648" spans="1:7" s="3" customFormat="1" ht="12.75">
      <c r="A648" s="35"/>
      <c r="B648" s="35">
        <v>85204</v>
      </c>
      <c r="C648" s="39"/>
      <c r="D648" s="46" t="s">
        <v>79</v>
      </c>
      <c r="E648" s="40">
        <f>SUM(E649:E654)</f>
        <v>1605587</v>
      </c>
      <c r="F648" s="40">
        <f>SUM(F649:F654)</f>
        <v>1601959.72</v>
      </c>
      <c r="G648" s="91">
        <f t="shared" si="19"/>
        <v>0.9977408387088336</v>
      </c>
    </row>
    <row r="649" spans="1:7" ht="51" outlineLevel="1">
      <c r="A649" s="32"/>
      <c r="B649" s="32"/>
      <c r="C649" s="33">
        <v>2320</v>
      </c>
      <c r="D649" s="38" t="s">
        <v>116</v>
      </c>
      <c r="E649" s="41">
        <v>5694</v>
      </c>
      <c r="F649" s="41">
        <v>5694.2</v>
      </c>
      <c r="G649" s="91">
        <f t="shared" si="19"/>
        <v>1.0000351246926589</v>
      </c>
    </row>
    <row r="650" spans="1:7" ht="12.75" outlineLevel="1">
      <c r="A650" s="32"/>
      <c r="B650" s="32"/>
      <c r="C650" s="33">
        <v>3110</v>
      </c>
      <c r="D650" s="38" t="s">
        <v>70</v>
      </c>
      <c r="E650" s="41">
        <v>1445164</v>
      </c>
      <c r="F650" s="41">
        <v>1443160.12</v>
      </c>
      <c r="G650" s="91">
        <v>1</v>
      </c>
    </row>
    <row r="651" spans="1:7" ht="12.75" outlineLevel="1">
      <c r="A651" s="32"/>
      <c r="B651" s="32"/>
      <c r="C651" s="33">
        <v>4170</v>
      </c>
      <c r="D651" s="38" t="s">
        <v>135</v>
      </c>
      <c r="E651" s="41">
        <v>89615</v>
      </c>
      <c r="F651" s="41">
        <v>89615.24</v>
      </c>
      <c r="G651" s="91">
        <f t="shared" si="19"/>
        <v>1.0000026781230822</v>
      </c>
    </row>
    <row r="652" spans="1:7" ht="38.25" outlineLevel="1">
      <c r="A652" s="32"/>
      <c r="B652" s="32"/>
      <c r="C652" s="33">
        <v>4330</v>
      </c>
      <c r="D652" s="38" t="s">
        <v>132</v>
      </c>
      <c r="E652" s="41">
        <v>48320</v>
      </c>
      <c r="F652" s="41">
        <v>46697.18</v>
      </c>
      <c r="G652" s="91">
        <f aca="true" t="shared" si="20" ref="G652:G682">F652/E652</f>
        <v>0.9664151490066225</v>
      </c>
    </row>
    <row r="653" spans="1:7" ht="12.75" outlineLevel="1">
      <c r="A653" s="32"/>
      <c r="B653" s="32"/>
      <c r="C653" s="33">
        <v>4110</v>
      </c>
      <c r="D653" s="38" t="s">
        <v>84</v>
      </c>
      <c r="E653" s="41">
        <v>14598</v>
      </c>
      <c r="F653" s="41">
        <v>14597.38</v>
      </c>
      <c r="G653" s="91">
        <f t="shared" si="20"/>
        <v>0.9999575284285518</v>
      </c>
    </row>
    <row r="654" spans="1:7" ht="12.75" outlineLevel="1">
      <c r="A654" s="32"/>
      <c r="B654" s="32"/>
      <c r="C654" s="33">
        <v>4120</v>
      </c>
      <c r="D654" s="38" t="s">
        <v>22</v>
      </c>
      <c r="E654" s="41">
        <v>2196</v>
      </c>
      <c r="F654" s="41">
        <v>2195.6</v>
      </c>
      <c r="G654" s="91">
        <f t="shared" si="20"/>
        <v>0.9998178506375227</v>
      </c>
    </row>
    <row r="655" spans="1:7" ht="12.75" outlineLevel="1">
      <c r="A655" s="32"/>
      <c r="B655" s="32"/>
      <c r="C655" s="33" t="s">
        <v>113</v>
      </c>
      <c r="D655" s="46" t="s">
        <v>226</v>
      </c>
      <c r="E655" s="41">
        <f>SUM(E656:E660)</f>
        <v>1599893</v>
      </c>
      <c r="F655" s="41">
        <f>SUM(F656:F660)</f>
        <v>1596265.52</v>
      </c>
      <c r="G655" s="91">
        <f t="shared" si="20"/>
        <v>0.9977326733725318</v>
      </c>
    </row>
    <row r="656" spans="1:7" ht="12.75" outlineLevel="1">
      <c r="A656" s="32"/>
      <c r="B656" s="32"/>
      <c r="C656" s="33">
        <v>3110</v>
      </c>
      <c r="D656" s="38" t="s">
        <v>70</v>
      </c>
      <c r="E656" s="41">
        <v>1445164</v>
      </c>
      <c r="F656" s="41">
        <v>1443160.12</v>
      </c>
      <c r="G656" s="91">
        <v>1</v>
      </c>
    </row>
    <row r="657" spans="1:7" ht="12.75" outlineLevel="1">
      <c r="A657" s="32"/>
      <c r="B657" s="32"/>
      <c r="C657" s="33">
        <v>4170</v>
      </c>
      <c r="D657" s="38" t="s">
        <v>135</v>
      </c>
      <c r="E657" s="41">
        <v>89615</v>
      </c>
      <c r="F657" s="41">
        <v>89615.24</v>
      </c>
      <c r="G657" s="91">
        <f t="shared" si="20"/>
        <v>1.0000026781230822</v>
      </c>
    </row>
    <row r="658" spans="1:7" ht="38.25" outlineLevel="1">
      <c r="A658" s="32"/>
      <c r="B658" s="32"/>
      <c r="C658" s="33">
        <v>4330</v>
      </c>
      <c r="D658" s="38" t="s">
        <v>132</v>
      </c>
      <c r="E658" s="41">
        <v>48320</v>
      </c>
      <c r="F658" s="41">
        <v>46697.18</v>
      </c>
      <c r="G658" s="91">
        <f t="shared" si="20"/>
        <v>0.9664151490066225</v>
      </c>
    </row>
    <row r="659" spans="1:7" ht="12.75" outlineLevel="1">
      <c r="A659" s="32"/>
      <c r="B659" s="32"/>
      <c r="C659" s="33">
        <v>4110</v>
      </c>
      <c r="D659" s="38" t="s">
        <v>84</v>
      </c>
      <c r="E659" s="41">
        <v>14598</v>
      </c>
      <c r="F659" s="41">
        <v>14597.38</v>
      </c>
      <c r="G659" s="91">
        <f t="shared" si="20"/>
        <v>0.9999575284285518</v>
      </c>
    </row>
    <row r="660" spans="1:7" ht="12.75" outlineLevel="1">
      <c r="A660" s="32"/>
      <c r="B660" s="32"/>
      <c r="C660" s="33">
        <v>4120</v>
      </c>
      <c r="D660" s="38" t="s">
        <v>22</v>
      </c>
      <c r="E660" s="41">
        <v>2196</v>
      </c>
      <c r="F660" s="41">
        <v>2195.6</v>
      </c>
      <c r="G660" s="91">
        <f t="shared" si="20"/>
        <v>0.9998178506375227</v>
      </c>
    </row>
    <row r="661" spans="1:7" ht="12.75" outlineLevel="1">
      <c r="A661" s="32"/>
      <c r="B661" s="32"/>
      <c r="C661" s="33"/>
      <c r="D661" s="46" t="s">
        <v>227</v>
      </c>
      <c r="E661" s="41">
        <f>SUM(E662)</f>
        <v>5694</v>
      </c>
      <c r="F661" s="41">
        <f>SUM(F662)</f>
        <v>5694.2</v>
      </c>
      <c r="G661" s="91">
        <f t="shared" si="20"/>
        <v>1.0000351246926589</v>
      </c>
    </row>
    <row r="662" spans="1:7" ht="51" outlineLevel="1">
      <c r="A662" s="32"/>
      <c r="B662" s="32"/>
      <c r="C662" s="33">
        <v>2320</v>
      </c>
      <c r="D662" s="38" t="s">
        <v>116</v>
      </c>
      <c r="E662" s="41">
        <v>5694</v>
      </c>
      <c r="F662" s="41">
        <v>5694.2</v>
      </c>
      <c r="G662" s="91">
        <f t="shared" si="20"/>
        <v>1.0000351246926589</v>
      </c>
    </row>
    <row r="663" spans="1:7" s="3" customFormat="1" ht="12.75">
      <c r="A663" s="35"/>
      <c r="B663" s="35">
        <v>85218</v>
      </c>
      <c r="C663" s="39"/>
      <c r="D663" s="46" t="s">
        <v>125</v>
      </c>
      <c r="E663" s="40">
        <f>SUM(E665:E679)</f>
        <v>472735</v>
      </c>
      <c r="F663" s="40">
        <f>SUM(F665:F679)</f>
        <v>466720.21</v>
      </c>
      <c r="G663" s="91">
        <f t="shared" si="20"/>
        <v>0.98727661374766</v>
      </c>
    </row>
    <row r="664" spans="1:7" ht="12.75" outlineLevel="1">
      <c r="A664" s="32"/>
      <c r="B664" s="32"/>
      <c r="C664" s="33"/>
      <c r="D664" s="38" t="s">
        <v>174</v>
      </c>
      <c r="E664" s="41"/>
      <c r="F664" s="41"/>
      <c r="G664" s="91"/>
    </row>
    <row r="665" spans="1:7" ht="25.5" outlineLevel="1">
      <c r="A665" s="32"/>
      <c r="B665" s="32"/>
      <c r="C665" s="33">
        <v>3020</v>
      </c>
      <c r="D665" s="38" t="s">
        <v>127</v>
      </c>
      <c r="E665" s="41">
        <v>785</v>
      </c>
      <c r="F665" s="41">
        <v>785.18</v>
      </c>
      <c r="G665" s="91">
        <f t="shared" si="20"/>
        <v>1.0002292993630573</v>
      </c>
    </row>
    <row r="666" spans="1:7" ht="12.75" outlineLevel="1">
      <c r="A666" s="32"/>
      <c r="B666" s="32"/>
      <c r="C666" s="33">
        <v>4010</v>
      </c>
      <c r="D666" s="38" t="s">
        <v>19</v>
      </c>
      <c r="E666" s="41">
        <v>279743</v>
      </c>
      <c r="F666" s="41">
        <v>273743</v>
      </c>
      <c r="G666" s="91">
        <f t="shared" si="20"/>
        <v>0.978551742134745</v>
      </c>
    </row>
    <row r="667" spans="1:7" ht="12.75" outlineLevel="1">
      <c r="A667" s="32"/>
      <c r="B667" s="32"/>
      <c r="C667" s="33">
        <v>4040</v>
      </c>
      <c r="D667" s="38" t="s">
        <v>20</v>
      </c>
      <c r="E667" s="41">
        <v>17993</v>
      </c>
      <c r="F667" s="41">
        <v>17993.15</v>
      </c>
      <c r="G667" s="91">
        <f t="shared" si="20"/>
        <v>1.000008336575335</v>
      </c>
    </row>
    <row r="668" spans="1:7" ht="12.75" outlineLevel="1">
      <c r="A668" s="32"/>
      <c r="B668" s="32"/>
      <c r="C668" s="33">
        <v>4110</v>
      </c>
      <c r="D668" s="38" t="s">
        <v>21</v>
      </c>
      <c r="E668" s="41">
        <v>47924</v>
      </c>
      <c r="F668" s="41">
        <v>47924.16</v>
      </c>
      <c r="G668" s="91">
        <f t="shared" si="20"/>
        <v>1.0000033386194809</v>
      </c>
    </row>
    <row r="669" spans="1:7" ht="12.75" outlineLevel="1">
      <c r="A669" s="32"/>
      <c r="B669" s="32"/>
      <c r="C669" s="33">
        <v>4120</v>
      </c>
      <c r="D669" s="38" t="s">
        <v>22</v>
      </c>
      <c r="E669" s="41">
        <v>7142</v>
      </c>
      <c r="F669" s="41">
        <v>7130.4</v>
      </c>
      <c r="G669" s="91">
        <f t="shared" si="20"/>
        <v>0.9983758050966115</v>
      </c>
    </row>
    <row r="670" spans="1:7" ht="12.75" outlineLevel="1">
      <c r="A670" s="32"/>
      <c r="B670" s="32"/>
      <c r="C670" s="33">
        <v>4170</v>
      </c>
      <c r="D670" s="38" t="s">
        <v>137</v>
      </c>
      <c r="E670" s="41">
        <v>6360</v>
      </c>
      <c r="F670" s="41">
        <v>6360</v>
      </c>
      <c r="G670" s="91">
        <f t="shared" si="20"/>
        <v>1</v>
      </c>
    </row>
    <row r="671" spans="1:7" ht="12.75" outlineLevel="1">
      <c r="A671" s="32"/>
      <c r="B671" s="32"/>
      <c r="C671" s="33">
        <v>4210</v>
      </c>
      <c r="D671" s="38" t="s">
        <v>13</v>
      </c>
      <c r="E671" s="41">
        <v>12954</v>
      </c>
      <c r="F671" s="41">
        <v>12953.84</v>
      </c>
      <c r="G671" s="91">
        <f t="shared" si="20"/>
        <v>0.9999876486027482</v>
      </c>
    </row>
    <row r="672" spans="1:7" ht="12.75" outlineLevel="1">
      <c r="A672" s="32"/>
      <c r="B672" s="32"/>
      <c r="C672" s="33">
        <v>4260</v>
      </c>
      <c r="D672" s="38" t="s">
        <v>23</v>
      </c>
      <c r="E672" s="41">
        <v>6117</v>
      </c>
      <c r="F672" s="41">
        <v>6117.15</v>
      </c>
      <c r="G672" s="91">
        <f t="shared" si="20"/>
        <v>1.0000245218244237</v>
      </c>
    </row>
    <row r="673" spans="1:7" ht="12.75" outlineLevel="1">
      <c r="A673" s="32"/>
      <c r="B673" s="32"/>
      <c r="C673" s="33">
        <v>4270</v>
      </c>
      <c r="D673" s="38" t="s">
        <v>24</v>
      </c>
      <c r="E673" s="41">
        <v>2832</v>
      </c>
      <c r="F673" s="41">
        <v>2832.07</v>
      </c>
      <c r="G673" s="91">
        <f t="shared" si="20"/>
        <v>1.0000247175141244</v>
      </c>
    </row>
    <row r="674" spans="1:7" ht="12.75" outlineLevel="1">
      <c r="A674" s="32"/>
      <c r="B674" s="32"/>
      <c r="C674" s="33">
        <v>4280</v>
      </c>
      <c r="D674" s="38" t="s">
        <v>76</v>
      </c>
      <c r="E674" s="41">
        <v>480</v>
      </c>
      <c r="F674" s="41">
        <v>476.1</v>
      </c>
      <c r="G674" s="91">
        <f t="shared" si="20"/>
        <v>0.9918750000000001</v>
      </c>
    </row>
    <row r="675" spans="1:7" ht="12.75" outlineLevel="1">
      <c r="A675" s="32"/>
      <c r="B675" s="32"/>
      <c r="C675" s="33">
        <v>4300</v>
      </c>
      <c r="D675" s="38" t="s">
        <v>65</v>
      </c>
      <c r="E675" s="41">
        <v>76994</v>
      </c>
      <c r="F675" s="41">
        <v>76994.29</v>
      </c>
      <c r="G675" s="91">
        <f t="shared" si="20"/>
        <v>1.0000037665272619</v>
      </c>
    </row>
    <row r="676" spans="1:7" ht="25.5" outlineLevel="1">
      <c r="A676" s="32"/>
      <c r="B676" s="32"/>
      <c r="C676" s="33">
        <v>4350</v>
      </c>
      <c r="D676" s="38" t="s">
        <v>144</v>
      </c>
      <c r="E676" s="41">
        <v>1491</v>
      </c>
      <c r="F676" s="41">
        <v>1491.36</v>
      </c>
      <c r="G676" s="91">
        <f t="shared" si="20"/>
        <v>1.000241448692153</v>
      </c>
    </row>
    <row r="677" spans="1:7" ht="12.75" outlineLevel="1">
      <c r="A677" s="32"/>
      <c r="B677" s="32"/>
      <c r="C677" s="33">
        <v>4410</v>
      </c>
      <c r="D677" s="38" t="s">
        <v>25</v>
      </c>
      <c r="E677" s="41">
        <v>3104</v>
      </c>
      <c r="F677" s="41">
        <v>3103.77</v>
      </c>
      <c r="G677" s="91">
        <f t="shared" si="20"/>
        <v>0.9999259020618556</v>
      </c>
    </row>
    <row r="678" spans="1:7" ht="12.75" outlineLevel="1">
      <c r="A678" s="32"/>
      <c r="B678" s="32"/>
      <c r="C678" s="33">
        <v>4430</v>
      </c>
      <c r="D678" s="38" t="s">
        <v>26</v>
      </c>
      <c r="E678" s="41">
        <v>88</v>
      </c>
      <c r="F678" s="41">
        <v>88</v>
      </c>
      <c r="G678" s="91">
        <f t="shared" si="20"/>
        <v>1</v>
      </c>
    </row>
    <row r="679" spans="1:7" ht="25.5" outlineLevel="1">
      <c r="A679" s="32"/>
      <c r="B679" s="32"/>
      <c r="C679" s="33">
        <v>4440</v>
      </c>
      <c r="D679" s="38" t="s">
        <v>27</v>
      </c>
      <c r="E679" s="41">
        <v>8728</v>
      </c>
      <c r="F679" s="41">
        <v>8727.74</v>
      </c>
      <c r="G679" s="91">
        <f t="shared" si="20"/>
        <v>0.9999702108157653</v>
      </c>
    </row>
    <row r="680" spans="1:7" s="3" customFormat="1" ht="38.25">
      <c r="A680" s="35"/>
      <c r="B680" s="35">
        <v>85220</v>
      </c>
      <c r="C680" s="39"/>
      <c r="D680" s="46" t="s">
        <v>78</v>
      </c>
      <c r="E680" s="40">
        <f>SUM(E681:E687)</f>
        <v>131227</v>
      </c>
      <c r="F680" s="40">
        <f>SUM(F681:F687)</f>
        <v>131203.7</v>
      </c>
      <c r="G680" s="91">
        <f t="shared" si="20"/>
        <v>0.9998224450760896</v>
      </c>
    </row>
    <row r="681" spans="1:7" ht="12.75" outlineLevel="1">
      <c r="A681" s="32"/>
      <c r="B681" s="32"/>
      <c r="C681" s="33">
        <v>4010</v>
      </c>
      <c r="D681" s="38" t="s">
        <v>19</v>
      </c>
      <c r="E681" s="41">
        <v>42843</v>
      </c>
      <c r="F681" s="41">
        <v>42842.98</v>
      </c>
      <c r="G681" s="91">
        <f t="shared" si="20"/>
        <v>0.9999995331792826</v>
      </c>
    </row>
    <row r="682" spans="1:7" ht="12.75" outlineLevel="1">
      <c r="A682" s="32"/>
      <c r="B682" s="32"/>
      <c r="C682" s="33">
        <v>4040</v>
      </c>
      <c r="D682" s="38" t="s">
        <v>20</v>
      </c>
      <c r="E682" s="41">
        <v>2662</v>
      </c>
      <c r="F682" s="41">
        <v>2661.69</v>
      </c>
      <c r="G682" s="91">
        <f t="shared" si="20"/>
        <v>0.9998835462058603</v>
      </c>
    </row>
    <row r="683" spans="1:7" ht="12.75" outlineLevel="1">
      <c r="A683" s="32"/>
      <c r="B683" s="32"/>
      <c r="C683" s="33">
        <v>4110</v>
      </c>
      <c r="D683" s="38" t="s">
        <v>21</v>
      </c>
      <c r="E683" s="41">
        <v>7752</v>
      </c>
      <c r="F683" s="41">
        <v>7752.4</v>
      </c>
      <c r="G683" s="91">
        <f aca="true" t="shared" si="21" ref="G683:G713">F683/E683</f>
        <v>1.0000515995872032</v>
      </c>
    </row>
    <row r="684" spans="1:7" ht="12.75" outlineLevel="1">
      <c r="A684" s="32"/>
      <c r="B684" s="32"/>
      <c r="C684" s="33">
        <v>4210</v>
      </c>
      <c r="D684" s="38" t="s">
        <v>13</v>
      </c>
      <c r="E684" s="41">
        <v>32500</v>
      </c>
      <c r="F684" s="41">
        <v>32287.48</v>
      </c>
      <c r="G684" s="91">
        <f t="shared" si="21"/>
        <v>0.993460923076923</v>
      </c>
    </row>
    <row r="685" spans="1:7" ht="12.75" outlineLevel="1">
      <c r="A685" s="32"/>
      <c r="B685" s="32"/>
      <c r="C685" s="33">
        <v>4270</v>
      </c>
      <c r="D685" s="38" t="s">
        <v>220</v>
      </c>
      <c r="E685" s="41">
        <v>43686</v>
      </c>
      <c r="F685" s="41">
        <v>43876.12</v>
      </c>
      <c r="G685" s="91">
        <f t="shared" si="21"/>
        <v>1.004351966304995</v>
      </c>
    </row>
    <row r="686" spans="1:7" ht="12.75" outlineLevel="1">
      <c r="A686" s="32"/>
      <c r="B686" s="32"/>
      <c r="C686" s="33">
        <v>4120</v>
      </c>
      <c r="D686" s="38" t="s">
        <v>22</v>
      </c>
      <c r="E686" s="41">
        <v>1020</v>
      </c>
      <c r="F686" s="41">
        <v>1018.78</v>
      </c>
      <c r="G686" s="91">
        <f t="shared" si="21"/>
        <v>0.9988039215686274</v>
      </c>
    </row>
    <row r="687" spans="1:7" ht="25.5" outlineLevel="1">
      <c r="A687" s="32"/>
      <c r="B687" s="32"/>
      <c r="C687" s="33">
        <v>4440</v>
      </c>
      <c r="D687" s="38" t="s">
        <v>27</v>
      </c>
      <c r="E687" s="41">
        <v>764</v>
      </c>
      <c r="F687" s="41">
        <v>764.25</v>
      </c>
      <c r="G687" s="91">
        <f t="shared" si="21"/>
        <v>1.0003272251308901</v>
      </c>
    </row>
    <row r="688" spans="1:7" ht="12.75" outlineLevel="1">
      <c r="A688" s="32"/>
      <c r="B688" s="32"/>
      <c r="C688" s="33" t="s">
        <v>67</v>
      </c>
      <c r="D688" s="38"/>
      <c r="E688" s="41"/>
      <c r="F688" s="41"/>
      <c r="G688" s="91"/>
    </row>
    <row r="689" spans="1:7" ht="12.75" outlineLevel="1">
      <c r="A689" s="32"/>
      <c r="B689" s="32"/>
      <c r="C689" s="33"/>
      <c r="D689" s="46" t="s">
        <v>236</v>
      </c>
      <c r="E689" s="41">
        <f>SUM(E690:E696)</f>
        <v>75629</v>
      </c>
      <c r="F689" s="41">
        <f>SUM(F690:F696)</f>
        <v>75605.5</v>
      </c>
      <c r="G689" s="91">
        <f t="shared" si="21"/>
        <v>0.9996892726335136</v>
      </c>
    </row>
    <row r="690" spans="1:7" ht="12.75" outlineLevel="1">
      <c r="A690" s="32"/>
      <c r="B690" s="32"/>
      <c r="C690" s="33">
        <v>4010</v>
      </c>
      <c r="D690" s="38" t="s">
        <v>19</v>
      </c>
      <c r="E690" s="41">
        <v>38174</v>
      </c>
      <c r="F690" s="41">
        <v>38173.98</v>
      </c>
      <c r="G690" s="91">
        <f t="shared" si="21"/>
        <v>0.9999994760831981</v>
      </c>
    </row>
    <row r="691" spans="1:7" ht="12.75" outlineLevel="1">
      <c r="A691" s="32"/>
      <c r="B691" s="32"/>
      <c r="C691" s="33">
        <v>4040</v>
      </c>
      <c r="D691" s="38" t="s">
        <v>20</v>
      </c>
      <c r="E691" s="41">
        <v>2662</v>
      </c>
      <c r="F691" s="41">
        <v>2661.69</v>
      </c>
      <c r="G691" s="91">
        <f t="shared" si="21"/>
        <v>0.9998835462058603</v>
      </c>
    </row>
    <row r="692" spans="1:7" ht="12.75" outlineLevel="1">
      <c r="A692" s="32"/>
      <c r="B692" s="32"/>
      <c r="C692" s="33">
        <v>4110</v>
      </c>
      <c r="D692" s="38" t="s">
        <v>21</v>
      </c>
      <c r="E692" s="41">
        <v>6938</v>
      </c>
      <c r="F692" s="41">
        <v>6938.13</v>
      </c>
      <c r="G692" s="91">
        <f t="shared" si="21"/>
        <v>1.0000187373882963</v>
      </c>
    </row>
    <row r="693" spans="1:7" ht="12.75" outlineLevel="1">
      <c r="A693" s="32"/>
      <c r="B693" s="32"/>
      <c r="C693" s="33">
        <v>4210</v>
      </c>
      <c r="D693" s="38" t="s">
        <v>13</v>
      </c>
      <c r="E693" s="41">
        <v>7500</v>
      </c>
      <c r="F693" s="41">
        <v>7477.06</v>
      </c>
      <c r="G693" s="91">
        <f t="shared" si="21"/>
        <v>0.9969413333333333</v>
      </c>
    </row>
    <row r="694" spans="1:7" ht="12.75" outlineLevel="1">
      <c r="A694" s="32"/>
      <c r="B694" s="32"/>
      <c r="C694" s="33">
        <v>4270</v>
      </c>
      <c r="D694" s="38" t="s">
        <v>220</v>
      </c>
      <c r="E694" s="41">
        <v>18686</v>
      </c>
      <c r="F694" s="41">
        <v>18686</v>
      </c>
      <c r="G694" s="91">
        <f t="shared" si="21"/>
        <v>1</v>
      </c>
    </row>
    <row r="695" spans="1:7" ht="12.75" outlineLevel="1">
      <c r="A695" s="32"/>
      <c r="B695" s="32"/>
      <c r="C695" s="33">
        <v>4120</v>
      </c>
      <c r="D695" s="38" t="s">
        <v>22</v>
      </c>
      <c r="E695" s="41">
        <v>905</v>
      </c>
      <c r="F695" s="41">
        <v>904.39</v>
      </c>
      <c r="G695" s="91">
        <v>1</v>
      </c>
    </row>
    <row r="696" spans="1:7" ht="25.5" outlineLevel="1">
      <c r="A696" s="32"/>
      <c r="B696" s="32"/>
      <c r="C696" s="33">
        <v>4440</v>
      </c>
      <c r="D696" s="38" t="s">
        <v>27</v>
      </c>
      <c r="E696" s="41">
        <v>764</v>
      </c>
      <c r="F696" s="41">
        <v>764.25</v>
      </c>
      <c r="G696" s="91">
        <f t="shared" si="21"/>
        <v>1.0003272251308901</v>
      </c>
    </row>
    <row r="697" spans="1:7" ht="12.75" outlineLevel="1">
      <c r="A697" s="32"/>
      <c r="B697" s="32"/>
      <c r="C697" s="33"/>
      <c r="D697" s="46" t="s">
        <v>235</v>
      </c>
      <c r="E697" s="41">
        <f>SUM(E698:E702)</f>
        <v>55598</v>
      </c>
      <c r="F697" s="41">
        <f>SUM(F698:F702)</f>
        <v>55597.66</v>
      </c>
      <c r="G697" s="91">
        <f t="shared" si="21"/>
        <v>0.9999938846721106</v>
      </c>
    </row>
    <row r="698" spans="1:7" ht="12.75" outlineLevel="1">
      <c r="A698" s="32"/>
      <c r="B698" s="32"/>
      <c r="C698" s="33">
        <v>4010</v>
      </c>
      <c r="D698" s="38" t="s">
        <v>19</v>
      </c>
      <c r="E698" s="41">
        <v>4669</v>
      </c>
      <c r="F698" s="41">
        <v>4669</v>
      </c>
      <c r="G698" s="91">
        <f t="shared" si="21"/>
        <v>1</v>
      </c>
    </row>
    <row r="699" spans="1:7" ht="12.75" outlineLevel="1">
      <c r="A699" s="32"/>
      <c r="B699" s="32"/>
      <c r="C699" s="33">
        <v>4110</v>
      </c>
      <c r="D699" s="38" t="s">
        <v>21</v>
      </c>
      <c r="E699" s="41">
        <v>814</v>
      </c>
      <c r="F699" s="41">
        <v>814.27</v>
      </c>
      <c r="G699" s="91">
        <f t="shared" si="21"/>
        <v>1.0003316953316954</v>
      </c>
    </row>
    <row r="700" spans="1:7" ht="12.75" outlineLevel="1">
      <c r="A700" s="32"/>
      <c r="B700" s="32"/>
      <c r="C700" s="33">
        <v>4120</v>
      </c>
      <c r="D700" s="38" t="s">
        <v>22</v>
      </c>
      <c r="E700" s="41">
        <v>115</v>
      </c>
      <c r="F700" s="41">
        <v>114.39</v>
      </c>
      <c r="G700" s="91">
        <f t="shared" si="21"/>
        <v>0.9946956521739131</v>
      </c>
    </row>
    <row r="701" spans="1:7" ht="12.75" outlineLevel="1">
      <c r="A701" s="32"/>
      <c r="B701" s="32"/>
      <c r="C701" s="33">
        <v>4270</v>
      </c>
      <c r="D701" s="38" t="s">
        <v>220</v>
      </c>
      <c r="E701" s="41">
        <v>25000</v>
      </c>
      <c r="F701" s="41">
        <v>25190</v>
      </c>
      <c r="G701" s="91">
        <f t="shared" si="21"/>
        <v>1.0076</v>
      </c>
    </row>
    <row r="702" spans="1:7" ht="12.75" outlineLevel="1">
      <c r="A702" s="32"/>
      <c r="B702" s="32"/>
      <c r="C702" s="33">
        <v>4210</v>
      </c>
      <c r="D702" s="38" t="s">
        <v>13</v>
      </c>
      <c r="E702" s="41">
        <v>25000</v>
      </c>
      <c r="F702" s="41">
        <v>24810</v>
      </c>
      <c r="G702" s="91">
        <f t="shared" si="21"/>
        <v>0.9924</v>
      </c>
    </row>
    <row r="703" spans="1:7" s="3" customFormat="1" ht="25.5">
      <c r="A703" s="35"/>
      <c r="B703" s="35">
        <v>85233</v>
      </c>
      <c r="C703" s="39"/>
      <c r="D703" s="46" t="s">
        <v>120</v>
      </c>
      <c r="E703" s="40">
        <f>SUM(E705:E705)</f>
        <v>640</v>
      </c>
      <c r="F703" s="40">
        <f>SUM(F705:F705)</f>
        <v>640</v>
      </c>
      <c r="G703" s="91">
        <f t="shared" si="21"/>
        <v>1</v>
      </c>
    </row>
    <row r="704" spans="1:7" ht="12.75" outlineLevel="1">
      <c r="A704" s="32"/>
      <c r="B704" s="32"/>
      <c r="C704" s="33"/>
      <c r="D704" s="55" t="s">
        <v>161</v>
      </c>
      <c r="E704" s="41"/>
      <c r="F704" s="41"/>
      <c r="G704" s="91"/>
    </row>
    <row r="705" spans="1:7" ht="12.75" outlineLevel="1">
      <c r="A705" s="32"/>
      <c r="B705" s="32"/>
      <c r="C705" s="33">
        <v>4300</v>
      </c>
      <c r="D705" s="38" t="s">
        <v>8</v>
      </c>
      <c r="E705" s="41">
        <v>640</v>
      </c>
      <c r="F705" s="41">
        <v>640</v>
      </c>
      <c r="G705" s="91">
        <f t="shared" si="21"/>
        <v>1</v>
      </c>
    </row>
    <row r="706" spans="1:7" s="3" customFormat="1" ht="12.75" outlineLevel="1">
      <c r="A706" s="35"/>
      <c r="B706" s="35">
        <v>85295</v>
      </c>
      <c r="C706" s="39"/>
      <c r="D706" s="46" t="s">
        <v>145</v>
      </c>
      <c r="E706" s="40">
        <f>SUM(E708)</f>
        <v>790</v>
      </c>
      <c r="F706" s="40">
        <f>SUM(F708)</f>
        <v>790</v>
      </c>
      <c r="G706" s="91">
        <f t="shared" si="21"/>
        <v>1</v>
      </c>
    </row>
    <row r="707" spans="1:7" ht="12.75" outlineLevel="1">
      <c r="A707" s="32"/>
      <c r="B707" s="32"/>
      <c r="C707" s="33"/>
      <c r="D707" s="55" t="s">
        <v>161</v>
      </c>
      <c r="E707" s="41"/>
      <c r="F707" s="41"/>
      <c r="G707" s="91"/>
    </row>
    <row r="708" spans="1:7" ht="25.5" outlineLevel="2">
      <c r="A708" s="32"/>
      <c r="B708" s="32"/>
      <c r="C708" s="33">
        <v>4440</v>
      </c>
      <c r="D708" s="38" t="s">
        <v>27</v>
      </c>
      <c r="E708" s="41">
        <v>790</v>
      </c>
      <c r="F708" s="41">
        <v>790</v>
      </c>
      <c r="G708" s="91">
        <f t="shared" si="21"/>
        <v>1</v>
      </c>
    </row>
    <row r="709" spans="1:7" s="2" customFormat="1" ht="25.5">
      <c r="A709" s="28">
        <v>853</v>
      </c>
      <c r="B709" s="28"/>
      <c r="C709" s="29"/>
      <c r="D709" s="47" t="s">
        <v>80</v>
      </c>
      <c r="E709" s="31">
        <f>E742+E710+E740+E722</f>
        <v>2642197</v>
      </c>
      <c r="F709" s="31">
        <f>F742+F710+F740+F722</f>
        <v>2627097.4</v>
      </c>
      <c r="G709" s="91">
        <f t="shared" si="21"/>
        <v>0.994285210376062</v>
      </c>
    </row>
    <row r="710" spans="1:7" s="3" customFormat="1" ht="25.5" outlineLevel="1">
      <c r="A710" s="35"/>
      <c r="B710" s="35">
        <v>85321</v>
      </c>
      <c r="C710" s="39"/>
      <c r="D710" s="46" t="s">
        <v>215</v>
      </c>
      <c r="E710" s="40">
        <f>SUM(E712:E721)</f>
        <v>106640</v>
      </c>
      <c r="F710" s="40">
        <f>SUM(F712:F721)</f>
        <v>106640.00000000001</v>
      </c>
      <c r="G710" s="91">
        <f t="shared" si="21"/>
        <v>1.0000000000000002</v>
      </c>
    </row>
    <row r="711" spans="1:7" s="3" customFormat="1" ht="12.75" outlineLevel="2">
      <c r="A711" s="35"/>
      <c r="B711" s="35"/>
      <c r="C711" s="39"/>
      <c r="D711" s="55" t="s">
        <v>174</v>
      </c>
      <c r="E711" s="40"/>
      <c r="F711" s="40"/>
      <c r="G711" s="91"/>
    </row>
    <row r="712" spans="1:7" s="21" customFormat="1" ht="12.75" outlineLevel="2">
      <c r="A712" s="53"/>
      <c r="B712" s="53"/>
      <c r="C712" s="54">
        <v>4010</v>
      </c>
      <c r="D712" s="55" t="s">
        <v>19</v>
      </c>
      <c r="E712" s="41">
        <v>19083</v>
      </c>
      <c r="F712" s="41">
        <v>19082.74</v>
      </c>
      <c r="G712" s="91">
        <f t="shared" si="21"/>
        <v>0.9999863753078657</v>
      </c>
    </row>
    <row r="713" spans="1:7" s="21" customFormat="1" ht="12.75" outlineLevel="2">
      <c r="A713" s="53"/>
      <c r="B713" s="53"/>
      <c r="C713" s="54">
        <v>4040</v>
      </c>
      <c r="D713" s="55" t="s">
        <v>20</v>
      </c>
      <c r="E713" s="41">
        <v>1497</v>
      </c>
      <c r="F713" s="41">
        <v>1497.45</v>
      </c>
      <c r="G713" s="91">
        <f t="shared" si="21"/>
        <v>1.000300601202405</v>
      </c>
    </row>
    <row r="714" spans="1:7" s="21" customFormat="1" ht="12.75" outlineLevel="2">
      <c r="A714" s="53"/>
      <c r="B714" s="53"/>
      <c r="C714" s="54">
        <v>4110</v>
      </c>
      <c r="D714" s="55" t="s">
        <v>21</v>
      </c>
      <c r="E714" s="41">
        <v>6313</v>
      </c>
      <c r="F714" s="41">
        <v>6312.51</v>
      </c>
      <c r="G714" s="91">
        <f aca="true" t="shared" si="22" ref="G714:G745">F714/E714</f>
        <v>0.9999223823855536</v>
      </c>
    </row>
    <row r="715" spans="1:7" s="21" customFormat="1" ht="12.75" outlineLevel="2">
      <c r="A715" s="53"/>
      <c r="B715" s="53"/>
      <c r="C715" s="54">
        <v>4120</v>
      </c>
      <c r="D715" s="55" t="s">
        <v>22</v>
      </c>
      <c r="E715" s="41">
        <v>916</v>
      </c>
      <c r="F715" s="41">
        <v>916.42</v>
      </c>
      <c r="G715" s="91">
        <f t="shared" si="22"/>
        <v>1.0004585152838428</v>
      </c>
    </row>
    <row r="716" spans="1:7" s="21" customFormat="1" ht="12.75" outlineLevel="2">
      <c r="A716" s="53"/>
      <c r="B716" s="53"/>
      <c r="C716" s="54">
        <v>4170</v>
      </c>
      <c r="D716" s="55" t="s">
        <v>135</v>
      </c>
      <c r="E716" s="41">
        <v>67578</v>
      </c>
      <c r="F716" s="41">
        <v>67577.57</v>
      </c>
      <c r="G716" s="91">
        <f t="shared" si="22"/>
        <v>0.99999363698245</v>
      </c>
    </row>
    <row r="717" spans="1:7" s="21" customFormat="1" ht="12.75" outlineLevel="2">
      <c r="A717" s="53"/>
      <c r="B717" s="53"/>
      <c r="C717" s="54">
        <v>4210</v>
      </c>
      <c r="D717" s="55" t="s">
        <v>13</v>
      </c>
      <c r="E717" s="41">
        <v>3899</v>
      </c>
      <c r="F717" s="41">
        <v>3899.66</v>
      </c>
      <c r="G717" s="91">
        <f t="shared" si="22"/>
        <v>1.0001692741728647</v>
      </c>
    </row>
    <row r="718" spans="1:7" s="21" customFormat="1" ht="12.75" outlineLevel="2">
      <c r="A718" s="53"/>
      <c r="B718" s="53"/>
      <c r="C718" s="54">
        <v>4270</v>
      </c>
      <c r="D718" s="55" t="s">
        <v>24</v>
      </c>
      <c r="E718" s="41">
        <v>188</v>
      </c>
      <c r="F718" s="41">
        <v>187.75</v>
      </c>
      <c r="G718" s="91">
        <v>1</v>
      </c>
    </row>
    <row r="719" spans="1:7" s="21" customFormat="1" ht="12.75" outlineLevel="2">
      <c r="A719" s="53"/>
      <c r="B719" s="53"/>
      <c r="C719" s="54">
        <v>4300</v>
      </c>
      <c r="D719" s="55" t="s">
        <v>65</v>
      </c>
      <c r="E719" s="41">
        <v>6691</v>
      </c>
      <c r="F719" s="41">
        <v>6690.67</v>
      </c>
      <c r="G719" s="91">
        <f t="shared" si="22"/>
        <v>0.9999506800179345</v>
      </c>
    </row>
    <row r="720" spans="1:7" s="21" customFormat="1" ht="12.75" outlineLevel="2">
      <c r="A720" s="53"/>
      <c r="B720" s="53"/>
      <c r="C720" s="54">
        <v>4410</v>
      </c>
      <c r="D720" s="55" t="s">
        <v>219</v>
      </c>
      <c r="E720" s="41">
        <v>93</v>
      </c>
      <c r="F720" s="41">
        <v>93.1</v>
      </c>
      <c r="G720" s="91">
        <f t="shared" si="22"/>
        <v>1.0010752688172042</v>
      </c>
    </row>
    <row r="721" spans="1:7" s="21" customFormat="1" ht="25.5" outlineLevel="2">
      <c r="A721" s="53"/>
      <c r="B721" s="53"/>
      <c r="C721" s="54">
        <v>4440</v>
      </c>
      <c r="D721" s="55" t="s">
        <v>27</v>
      </c>
      <c r="E721" s="41">
        <v>382</v>
      </c>
      <c r="F721" s="41">
        <v>382.13</v>
      </c>
      <c r="G721" s="91">
        <f t="shared" si="22"/>
        <v>1.0003403141361256</v>
      </c>
    </row>
    <row r="722" spans="1:7" s="3" customFormat="1" ht="12.75" outlineLevel="2">
      <c r="A722" s="35"/>
      <c r="B722" s="35">
        <v>85333</v>
      </c>
      <c r="C722" s="39"/>
      <c r="D722" s="46" t="s">
        <v>251</v>
      </c>
      <c r="E722" s="40">
        <f>SUM(E724:E739)</f>
        <v>1530700</v>
      </c>
      <c r="F722" s="40">
        <f>SUM(F724:F739)</f>
        <v>1530513.73</v>
      </c>
      <c r="G722" s="91">
        <f t="shared" si="22"/>
        <v>0.9998783105768603</v>
      </c>
    </row>
    <row r="723" spans="1:7" s="21" customFormat="1" ht="12.75" outlineLevel="2">
      <c r="A723" s="53"/>
      <c r="B723" s="35"/>
      <c r="C723" s="54"/>
      <c r="D723" s="55" t="s">
        <v>186</v>
      </c>
      <c r="E723" s="41"/>
      <c r="F723" s="41"/>
      <c r="G723" s="91"/>
    </row>
    <row r="724" spans="1:7" s="21" customFormat="1" ht="25.5" outlineLevel="2">
      <c r="A724" s="53"/>
      <c r="B724" s="53"/>
      <c r="C724" s="54">
        <v>3020</v>
      </c>
      <c r="D724" s="55" t="s">
        <v>127</v>
      </c>
      <c r="E724" s="78">
        <v>833</v>
      </c>
      <c r="F724" s="78">
        <v>832.53</v>
      </c>
      <c r="G724" s="91">
        <v>1</v>
      </c>
    </row>
    <row r="725" spans="1:7" s="21" customFormat="1" ht="12.75" outlineLevel="2">
      <c r="A725" s="53"/>
      <c r="B725" s="53"/>
      <c r="C725" s="52">
        <v>4010</v>
      </c>
      <c r="D725" s="55" t="s">
        <v>19</v>
      </c>
      <c r="E725" s="41">
        <v>1025324</v>
      </c>
      <c r="F725" s="41">
        <v>1025323.03</v>
      </c>
      <c r="G725" s="91">
        <f t="shared" si="22"/>
        <v>0.9999990539575783</v>
      </c>
    </row>
    <row r="726" spans="1:7" s="21" customFormat="1" ht="12.75" outlineLevel="2">
      <c r="A726" s="53"/>
      <c r="B726" s="53"/>
      <c r="C726" s="54">
        <v>4040</v>
      </c>
      <c r="D726" s="55" t="s">
        <v>20</v>
      </c>
      <c r="E726" s="41">
        <v>81846</v>
      </c>
      <c r="F726" s="41">
        <v>81845.81</v>
      </c>
      <c r="G726" s="91">
        <f t="shared" si="22"/>
        <v>0.9999976785670649</v>
      </c>
    </row>
    <row r="727" spans="1:7" s="21" customFormat="1" ht="12.75" outlineLevel="2">
      <c r="A727" s="53"/>
      <c r="B727" s="53"/>
      <c r="C727" s="54">
        <v>4110</v>
      </c>
      <c r="D727" s="55" t="s">
        <v>21</v>
      </c>
      <c r="E727" s="41">
        <v>190199</v>
      </c>
      <c r="F727" s="41">
        <v>190024.93</v>
      </c>
      <c r="G727" s="91">
        <v>1</v>
      </c>
    </row>
    <row r="728" spans="1:7" s="21" customFormat="1" ht="12.75" outlineLevel="2">
      <c r="A728" s="53"/>
      <c r="B728" s="53"/>
      <c r="C728" s="54">
        <v>4120</v>
      </c>
      <c r="D728" s="55" t="s">
        <v>22</v>
      </c>
      <c r="E728" s="41">
        <v>30223</v>
      </c>
      <c r="F728" s="41">
        <v>30218.18</v>
      </c>
      <c r="G728" s="91">
        <f t="shared" si="22"/>
        <v>0.9998405188101777</v>
      </c>
    </row>
    <row r="729" spans="1:7" s="21" customFormat="1" ht="12.75" outlineLevel="2">
      <c r="A729" s="53"/>
      <c r="B729" s="53"/>
      <c r="C729" s="54">
        <v>4210</v>
      </c>
      <c r="D729" s="55" t="s">
        <v>13</v>
      </c>
      <c r="E729" s="41">
        <v>29612</v>
      </c>
      <c r="F729" s="41">
        <v>29610.92</v>
      </c>
      <c r="G729" s="91">
        <f t="shared" si="22"/>
        <v>0.9999635282993381</v>
      </c>
    </row>
    <row r="730" spans="1:7" s="21" customFormat="1" ht="12.75" outlineLevel="2">
      <c r="A730" s="53"/>
      <c r="B730" s="53"/>
      <c r="C730" s="54">
        <v>4260</v>
      </c>
      <c r="D730" s="55" t="s">
        <v>23</v>
      </c>
      <c r="E730" s="41">
        <v>36049</v>
      </c>
      <c r="F730" s="41">
        <v>36048.6</v>
      </c>
      <c r="G730" s="91">
        <f t="shared" si="22"/>
        <v>0.999988903991789</v>
      </c>
    </row>
    <row r="731" spans="1:7" s="21" customFormat="1" ht="12.75" outlineLevel="2">
      <c r="A731" s="53"/>
      <c r="B731" s="53"/>
      <c r="C731" s="54">
        <v>4270</v>
      </c>
      <c r="D731" s="55" t="s">
        <v>24</v>
      </c>
      <c r="E731" s="41">
        <v>10135</v>
      </c>
      <c r="F731" s="41">
        <v>10134.49</v>
      </c>
      <c r="G731" s="91">
        <f t="shared" si="22"/>
        <v>0.9999496793290577</v>
      </c>
    </row>
    <row r="732" spans="1:7" s="21" customFormat="1" ht="12.75" outlineLevel="2">
      <c r="A732" s="53"/>
      <c r="B732" s="53"/>
      <c r="C732" s="54">
        <v>4280</v>
      </c>
      <c r="D732" s="55" t="s">
        <v>224</v>
      </c>
      <c r="E732" s="41">
        <v>1448</v>
      </c>
      <c r="F732" s="41">
        <v>1447.1</v>
      </c>
      <c r="G732" s="91">
        <v>1</v>
      </c>
    </row>
    <row r="733" spans="1:7" s="21" customFormat="1" ht="12.75" outlineLevel="2">
      <c r="A733" s="53"/>
      <c r="B733" s="53"/>
      <c r="C733" s="54">
        <v>4300</v>
      </c>
      <c r="D733" s="55" t="s">
        <v>216</v>
      </c>
      <c r="E733" s="41">
        <v>61080</v>
      </c>
      <c r="F733" s="41">
        <v>61079.46</v>
      </c>
      <c r="G733" s="91">
        <f t="shared" si="22"/>
        <v>0.9999911591355599</v>
      </c>
    </row>
    <row r="734" spans="1:7" s="21" customFormat="1" ht="12.75" outlineLevel="2">
      <c r="A734" s="53"/>
      <c r="B734" s="53"/>
      <c r="C734" s="54">
        <v>4410</v>
      </c>
      <c r="D734" s="55" t="s">
        <v>25</v>
      </c>
      <c r="E734" s="41">
        <v>2652</v>
      </c>
      <c r="F734" s="41">
        <v>2651.88</v>
      </c>
      <c r="G734" s="91">
        <f t="shared" si="22"/>
        <v>0.9999547511312218</v>
      </c>
    </row>
    <row r="735" spans="1:7" s="21" customFormat="1" ht="12.75" outlineLevel="2">
      <c r="A735" s="53"/>
      <c r="B735" s="53"/>
      <c r="C735" s="54">
        <v>4430</v>
      </c>
      <c r="D735" s="55" t="s">
        <v>26</v>
      </c>
      <c r="E735" s="41">
        <v>6161</v>
      </c>
      <c r="F735" s="41">
        <v>6161</v>
      </c>
      <c r="G735" s="91">
        <f t="shared" si="22"/>
        <v>1</v>
      </c>
    </row>
    <row r="736" spans="1:7" s="21" customFormat="1" ht="25.5" outlineLevel="2">
      <c r="A736" s="53"/>
      <c r="B736" s="53"/>
      <c r="C736" s="54">
        <v>4440</v>
      </c>
      <c r="D736" s="55" t="s">
        <v>27</v>
      </c>
      <c r="E736" s="41">
        <v>46505</v>
      </c>
      <c r="F736" s="41">
        <v>46504.61</v>
      </c>
      <c r="G736" s="91">
        <f t="shared" si="22"/>
        <v>0.9999916138049673</v>
      </c>
    </row>
    <row r="737" spans="1:7" s="21" customFormat="1" ht="12.75" outlineLevel="2">
      <c r="A737" s="53"/>
      <c r="B737" s="53"/>
      <c r="C737" s="54">
        <v>4480</v>
      </c>
      <c r="D737" s="55" t="s">
        <v>28</v>
      </c>
      <c r="E737" s="41">
        <v>4049</v>
      </c>
      <c r="F737" s="41">
        <v>4048.4</v>
      </c>
      <c r="G737" s="91">
        <f t="shared" si="22"/>
        <v>0.9998518152630279</v>
      </c>
    </row>
    <row r="738" spans="1:7" s="21" customFormat="1" ht="12.75" outlineLevel="2">
      <c r="A738" s="53"/>
      <c r="B738" s="53"/>
      <c r="C738" s="54">
        <v>4520</v>
      </c>
      <c r="D738" s="55" t="s">
        <v>217</v>
      </c>
      <c r="E738" s="41">
        <v>33</v>
      </c>
      <c r="F738" s="41">
        <v>32.19</v>
      </c>
      <c r="G738" s="91">
        <f t="shared" si="22"/>
        <v>0.9754545454545454</v>
      </c>
    </row>
    <row r="739" spans="1:7" s="21" customFormat="1" ht="25.5" outlineLevel="2">
      <c r="A739" s="53"/>
      <c r="B739" s="53"/>
      <c r="C739" s="49">
        <v>6050</v>
      </c>
      <c r="D739" s="50" t="s">
        <v>128</v>
      </c>
      <c r="E739" s="41">
        <v>4551</v>
      </c>
      <c r="F739" s="41">
        <v>4550.6</v>
      </c>
      <c r="G739" s="91">
        <f t="shared" si="22"/>
        <v>0.9999121072291804</v>
      </c>
    </row>
    <row r="740" spans="1:7" ht="12.75">
      <c r="A740" s="79"/>
      <c r="B740" s="80">
        <v>85334</v>
      </c>
      <c r="C740" s="81"/>
      <c r="D740" s="46" t="s">
        <v>218</v>
      </c>
      <c r="E740" s="72">
        <f>SUM(E741:E741)</f>
        <v>5794</v>
      </c>
      <c r="F740" s="72">
        <f>SUM(F741:F741)</f>
        <v>5793.22</v>
      </c>
      <c r="G740" s="91">
        <f t="shared" si="22"/>
        <v>0.9998653779772179</v>
      </c>
    </row>
    <row r="741" spans="1:7" s="21" customFormat="1" ht="12.75" outlineLevel="1">
      <c r="A741" s="53"/>
      <c r="B741" s="53"/>
      <c r="C741" s="54">
        <v>3110</v>
      </c>
      <c r="D741" s="55" t="s">
        <v>70</v>
      </c>
      <c r="E741" s="41">
        <v>5794</v>
      </c>
      <c r="F741" s="41">
        <v>5793.22</v>
      </c>
      <c r="G741" s="91">
        <f t="shared" si="22"/>
        <v>0.9998653779772179</v>
      </c>
    </row>
    <row r="742" spans="1:7" s="3" customFormat="1" ht="12.75" outlineLevel="2">
      <c r="A742" s="80"/>
      <c r="B742" s="80">
        <v>85395</v>
      </c>
      <c r="C742" s="82"/>
      <c r="D742" s="46" t="s">
        <v>145</v>
      </c>
      <c r="E742" s="40">
        <f>SUM(E744:E746)</f>
        <v>999063</v>
      </c>
      <c r="F742" s="40">
        <f>SUM(F744:F746)</f>
        <v>984150.45</v>
      </c>
      <c r="G742" s="91">
        <f t="shared" si="22"/>
        <v>0.9850734638356139</v>
      </c>
    </row>
    <row r="743" spans="1:7" ht="12.75" outlineLevel="2">
      <c r="A743" s="79"/>
      <c r="B743" s="79"/>
      <c r="C743" s="81"/>
      <c r="D743" s="55" t="s">
        <v>186</v>
      </c>
      <c r="E743" s="41"/>
      <c r="F743" s="41"/>
      <c r="G743" s="91"/>
    </row>
    <row r="744" spans="1:7" ht="12.75" outlineLevel="2">
      <c r="A744" s="79"/>
      <c r="B744" s="79"/>
      <c r="C744" s="81">
        <v>3118</v>
      </c>
      <c r="D744" s="55" t="s">
        <v>187</v>
      </c>
      <c r="E744" s="41">
        <v>684956</v>
      </c>
      <c r="F744" s="41">
        <v>682078.09</v>
      </c>
      <c r="G744" s="91">
        <f t="shared" si="22"/>
        <v>0.995798401649157</v>
      </c>
    </row>
    <row r="745" spans="1:7" ht="12.75" outlineLevel="2">
      <c r="A745" s="79"/>
      <c r="B745" s="79"/>
      <c r="C745" s="81">
        <v>4118</v>
      </c>
      <c r="D745" s="74" t="s">
        <v>21</v>
      </c>
      <c r="E745" s="41">
        <v>174084</v>
      </c>
      <c r="F745" s="41">
        <v>172022.24</v>
      </c>
      <c r="G745" s="91">
        <f t="shared" si="22"/>
        <v>0.9881565221387376</v>
      </c>
    </row>
    <row r="746" spans="1:7" ht="12.75" outlineLevel="2">
      <c r="A746" s="79"/>
      <c r="B746" s="79"/>
      <c r="C746" s="81">
        <v>4308</v>
      </c>
      <c r="D746" s="55" t="s">
        <v>188</v>
      </c>
      <c r="E746" s="41">
        <v>140023</v>
      </c>
      <c r="F746" s="41">
        <v>130050.12</v>
      </c>
      <c r="G746" s="91">
        <f aca="true" t="shared" si="23" ref="G746:G778">F746/E746</f>
        <v>0.9287768438042321</v>
      </c>
    </row>
    <row r="747" spans="1:7" s="2" customFormat="1" ht="25.5">
      <c r="A747" s="28">
        <v>854</v>
      </c>
      <c r="B747" s="28"/>
      <c r="C747" s="29"/>
      <c r="D747" s="47" t="s">
        <v>100</v>
      </c>
      <c r="E747" s="31">
        <f>E748+E756+E794+E898+E836+E894+E828</f>
        <v>13538106</v>
      </c>
      <c r="F747" s="31">
        <f>F748+F756+F794+F898+F836+F894+F828</f>
        <v>13531256.420000002</v>
      </c>
      <c r="G747" s="91">
        <v>1</v>
      </c>
    </row>
    <row r="748" spans="1:7" s="3" customFormat="1" ht="12.75">
      <c r="A748" s="35"/>
      <c r="B748" s="35">
        <v>85401</v>
      </c>
      <c r="C748" s="39"/>
      <c r="D748" s="46" t="s">
        <v>101</v>
      </c>
      <c r="E748" s="40">
        <f>SUM(E749:E755)</f>
        <v>170077</v>
      </c>
      <c r="F748" s="40">
        <f>SUM(F749:F755)</f>
        <v>170076.97</v>
      </c>
      <c r="G748" s="91">
        <f t="shared" si="23"/>
        <v>0.9999998236093064</v>
      </c>
    </row>
    <row r="749" spans="1:7" s="21" customFormat="1" ht="12.75" outlineLevel="1">
      <c r="A749" s="53"/>
      <c r="B749" s="53"/>
      <c r="C749" s="54"/>
      <c r="D749" s="55" t="s">
        <v>175</v>
      </c>
      <c r="E749" s="41"/>
      <c r="F749" s="41"/>
      <c r="G749" s="91"/>
    </row>
    <row r="750" spans="1:7" s="21" customFormat="1" ht="25.5" outlineLevel="1">
      <c r="A750" s="53"/>
      <c r="B750" s="53"/>
      <c r="C750" s="54">
        <v>3020</v>
      </c>
      <c r="D750" s="55" t="s">
        <v>127</v>
      </c>
      <c r="E750" s="41">
        <v>180</v>
      </c>
      <c r="F750" s="41">
        <v>180.06</v>
      </c>
      <c r="G750" s="91">
        <f t="shared" si="23"/>
        <v>1.0003333333333333</v>
      </c>
    </row>
    <row r="751" spans="1:7" s="21" customFormat="1" ht="12.75" outlineLevel="1">
      <c r="A751" s="53"/>
      <c r="B751" s="53"/>
      <c r="C751" s="54">
        <v>4010</v>
      </c>
      <c r="D751" s="55" t="s">
        <v>19</v>
      </c>
      <c r="E751" s="41">
        <v>128000</v>
      </c>
      <c r="F751" s="41">
        <v>128000</v>
      </c>
      <c r="G751" s="91">
        <f t="shared" si="23"/>
        <v>1</v>
      </c>
    </row>
    <row r="752" spans="1:7" s="21" customFormat="1" ht="12.75" outlineLevel="1">
      <c r="A752" s="53"/>
      <c r="B752" s="53"/>
      <c r="C752" s="54">
        <v>4040</v>
      </c>
      <c r="D752" s="55" t="s">
        <v>20</v>
      </c>
      <c r="E752" s="41">
        <v>8490</v>
      </c>
      <c r="F752" s="41">
        <v>8489.91</v>
      </c>
      <c r="G752" s="91">
        <f t="shared" si="23"/>
        <v>0.9999893992932862</v>
      </c>
    </row>
    <row r="753" spans="1:7" s="21" customFormat="1" ht="12.75" outlineLevel="1">
      <c r="A753" s="53"/>
      <c r="B753" s="53"/>
      <c r="C753" s="54">
        <v>4110</v>
      </c>
      <c r="D753" s="55" t="s">
        <v>84</v>
      </c>
      <c r="E753" s="41">
        <v>23220</v>
      </c>
      <c r="F753" s="41">
        <v>23220</v>
      </c>
      <c r="G753" s="91">
        <f t="shared" si="23"/>
        <v>1</v>
      </c>
    </row>
    <row r="754" spans="1:7" s="21" customFormat="1" ht="12.75" outlineLevel="1">
      <c r="A754" s="53"/>
      <c r="B754" s="53"/>
      <c r="C754" s="54">
        <v>4120</v>
      </c>
      <c r="D754" s="55" t="s">
        <v>22</v>
      </c>
      <c r="E754" s="41">
        <v>3370</v>
      </c>
      <c r="F754" s="41">
        <v>3370</v>
      </c>
      <c r="G754" s="91">
        <f t="shared" si="23"/>
        <v>1</v>
      </c>
    </row>
    <row r="755" spans="1:7" s="21" customFormat="1" ht="25.5" outlineLevel="1">
      <c r="A755" s="53"/>
      <c r="B755" s="53"/>
      <c r="C755" s="54">
        <v>4440</v>
      </c>
      <c r="D755" s="55" t="s">
        <v>27</v>
      </c>
      <c r="E755" s="41">
        <v>6817</v>
      </c>
      <c r="F755" s="41">
        <v>6817</v>
      </c>
      <c r="G755" s="91">
        <f t="shared" si="23"/>
        <v>1</v>
      </c>
    </row>
    <row r="756" spans="1:7" s="3" customFormat="1" ht="38.25">
      <c r="A756" s="35"/>
      <c r="B756" s="35">
        <v>85406</v>
      </c>
      <c r="C756" s="39"/>
      <c r="D756" s="46" t="s">
        <v>121</v>
      </c>
      <c r="E756" s="40">
        <f>SUM(E757:E774)</f>
        <v>762011</v>
      </c>
      <c r="F756" s="40">
        <f>SUM(F757:F774)</f>
        <v>762011.25</v>
      </c>
      <c r="G756" s="91">
        <f t="shared" si="23"/>
        <v>1.0000003280792535</v>
      </c>
    </row>
    <row r="757" spans="1:7" s="21" customFormat="1" ht="63.75" outlineLevel="1">
      <c r="A757" s="53"/>
      <c r="B757" s="53"/>
      <c r="C757" s="54">
        <v>2310</v>
      </c>
      <c r="D757" s="55" t="s">
        <v>102</v>
      </c>
      <c r="E757" s="41">
        <v>255771</v>
      </c>
      <c r="F757" s="41">
        <v>255771</v>
      </c>
      <c r="G757" s="91">
        <f t="shared" si="23"/>
        <v>1</v>
      </c>
    </row>
    <row r="758" spans="1:7" s="21" customFormat="1" ht="25.5" outlineLevel="1">
      <c r="A758" s="53"/>
      <c r="B758" s="53"/>
      <c r="C758" s="54">
        <v>3020</v>
      </c>
      <c r="D758" s="55" t="s">
        <v>127</v>
      </c>
      <c r="E758" s="41">
        <v>7392</v>
      </c>
      <c r="F758" s="41">
        <v>7391.63</v>
      </c>
      <c r="G758" s="91">
        <f t="shared" si="23"/>
        <v>0.9999499458874459</v>
      </c>
    </row>
    <row r="759" spans="1:7" s="21" customFormat="1" ht="12.75" outlineLevel="1">
      <c r="A759" s="53"/>
      <c r="B759" s="53"/>
      <c r="C759" s="54">
        <v>4010</v>
      </c>
      <c r="D759" s="55" t="s">
        <v>19</v>
      </c>
      <c r="E759" s="41">
        <v>343309</v>
      </c>
      <c r="F759" s="41">
        <v>343308.67</v>
      </c>
      <c r="G759" s="91">
        <f t="shared" si="23"/>
        <v>0.9999990387668252</v>
      </c>
    </row>
    <row r="760" spans="1:7" s="21" customFormat="1" ht="12.75" outlineLevel="1">
      <c r="A760" s="53"/>
      <c r="B760" s="53"/>
      <c r="C760" s="54">
        <v>4040</v>
      </c>
      <c r="D760" s="55" t="s">
        <v>20</v>
      </c>
      <c r="E760" s="41">
        <v>25453</v>
      </c>
      <c r="F760" s="41">
        <v>25453.49</v>
      </c>
      <c r="G760" s="91">
        <f t="shared" si="23"/>
        <v>1.000019251168821</v>
      </c>
    </row>
    <row r="761" spans="1:7" s="21" customFormat="1" ht="12.75" outlineLevel="1">
      <c r="A761" s="53"/>
      <c r="B761" s="53"/>
      <c r="C761" s="54">
        <v>4110</v>
      </c>
      <c r="D761" s="55" t="s">
        <v>84</v>
      </c>
      <c r="E761" s="41">
        <v>64160</v>
      </c>
      <c r="F761" s="41">
        <v>64160</v>
      </c>
      <c r="G761" s="91">
        <f t="shared" si="23"/>
        <v>1</v>
      </c>
    </row>
    <row r="762" spans="1:7" s="21" customFormat="1" ht="12.75" outlineLevel="1">
      <c r="A762" s="53"/>
      <c r="B762" s="53"/>
      <c r="C762" s="54">
        <v>4120</v>
      </c>
      <c r="D762" s="55" t="s">
        <v>22</v>
      </c>
      <c r="E762" s="41">
        <v>9310</v>
      </c>
      <c r="F762" s="41">
        <v>9310</v>
      </c>
      <c r="G762" s="91">
        <f t="shared" si="23"/>
        <v>1</v>
      </c>
    </row>
    <row r="763" spans="1:7" s="21" customFormat="1" ht="12.75" outlineLevel="1">
      <c r="A763" s="53"/>
      <c r="B763" s="53"/>
      <c r="C763" s="54">
        <v>4170</v>
      </c>
      <c r="D763" s="55" t="s">
        <v>137</v>
      </c>
      <c r="E763" s="41">
        <v>600</v>
      </c>
      <c r="F763" s="41">
        <v>600</v>
      </c>
      <c r="G763" s="91">
        <f t="shared" si="23"/>
        <v>1</v>
      </c>
    </row>
    <row r="764" spans="1:7" s="21" customFormat="1" ht="12.75" outlineLevel="1">
      <c r="A764" s="53"/>
      <c r="B764" s="53"/>
      <c r="C764" s="54">
        <v>4210</v>
      </c>
      <c r="D764" s="55" t="s">
        <v>13</v>
      </c>
      <c r="E764" s="41">
        <v>11315</v>
      </c>
      <c r="F764" s="41">
        <v>11315.27</v>
      </c>
      <c r="G764" s="91">
        <f t="shared" si="23"/>
        <v>1.000023862129916</v>
      </c>
    </row>
    <row r="765" spans="1:7" s="21" customFormat="1" ht="25.5" outlineLevel="1">
      <c r="A765" s="53"/>
      <c r="B765" s="53"/>
      <c r="C765" s="54">
        <v>4240</v>
      </c>
      <c r="D765" s="55" t="s">
        <v>74</v>
      </c>
      <c r="E765" s="41">
        <v>1490</v>
      </c>
      <c r="F765" s="41">
        <v>1489.73</v>
      </c>
      <c r="G765" s="91">
        <f t="shared" si="23"/>
        <v>0.9998187919463087</v>
      </c>
    </row>
    <row r="766" spans="1:7" s="21" customFormat="1" ht="12.75" outlineLevel="1">
      <c r="A766" s="53"/>
      <c r="B766" s="53"/>
      <c r="C766" s="54">
        <v>4260</v>
      </c>
      <c r="D766" s="55" t="s">
        <v>23</v>
      </c>
      <c r="E766" s="41">
        <v>8051</v>
      </c>
      <c r="F766" s="41">
        <v>8051.26</v>
      </c>
      <c r="G766" s="91">
        <f t="shared" si="23"/>
        <v>1.0000322941249535</v>
      </c>
    </row>
    <row r="767" spans="1:7" s="21" customFormat="1" ht="12.75" outlineLevel="1">
      <c r="A767" s="53"/>
      <c r="B767" s="53"/>
      <c r="C767" s="54">
        <v>4270</v>
      </c>
      <c r="D767" s="55" t="s">
        <v>24</v>
      </c>
      <c r="E767" s="41">
        <v>275</v>
      </c>
      <c r="F767" s="41">
        <v>275.2</v>
      </c>
      <c r="G767" s="91">
        <f t="shared" si="23"/>
        <v>1.0007272727272727</v>
      </c>
    </row>
    <row r="768" spans="1:7" s="21" customFormat="1" ht="12.75" outlineLevel="1">
      <c r="A768" s="53"/>
      <c r="B768" s="53"/>
      <c r="C768" s="54">
        <v>4280</v>
      </c>
      <c r="D768" s="55" t="s">
        <v>76</v>
      </c>
      <c r="E768" s="41">
        <v>116</v>
      </c>
      <c r="F768" s="41">
        <v>116</v>
      </c>
      <c r="G768" s="91">
        <f t="shared" si="23"/>
        <v>1</v>
      </c>
    </row>
    <row r="769" spans="1:7" s="21" customFormat="1" ht="12.75" outlineLevel="1">
      <c r="A769" s="53"/>
      <c r="B769" s="53"/>
      <c r="C769" s="54">
        <v>4300</v>
      </c>
      <c r="D769" s="55" t="s">
        <v>35</v>
      </c>
      <c r="E769" s="41">
        <v>8418</v>
      </c>
      <c r="F769" s="41">
        <v>8418.48</v>
      </c>
      <c r="G769" s="91">
        <f t="shared" si="23"/>
        <v>1.0000570206699928</v>
      </c>
    </row>
    <row r="770" spans="1:7" s="21" customFormat="1" ht="25.5" outlineLevel="1">
      <c r="A770" s="53"/>
      <c r="B770" s="53"/>
      <c r="C770" s="54">
        <v>4350</v>
      </c>
      <c r="D770" s="55" t="s">
        <v>144</v>
      </c>
      <c r="E770" s="41">
        <v>1416</v>
      </c>
      <c r="F770" s="41">
        <v>1416</v>
      </c>
      <c r="G770" s="91">
        <f t="shared" si="23"/>
        <v>1</v>
      </c>
    </row>
    <row r="771" spans="1:7" s="21" customFormat="1" ht="12.75" outlineLevel="1">
      <c r="A771" s="53"/>
      <c r="B771" s="53"/>
      <c r="C771" s="54">
        <v>4410</v>
      </c>
      <c r="D771" s="55" t="s">
        <v>25</v>
      </c>
      <c r="E771" s="41">
        <v>2786</v>
      </c>
      <c r="F771" s="93">
        <v>2785.79</v>
      </c>
      <c r="G771" s="91">
        <f t="shared" si="23"/>
        <v>0.9999246231155778</v>
      </c>
    </row>
    <row r="772" spans="1:7" s="21" customFormat="1" ht="12.75" outlineLevel="1">
      <c r="A772" s="53"/>
      <c r="B772" s="53"/>
      <c r="C772" s="54">
        <v>4430</v>
      </c>
      <c r="D772" s="55" t="s">
        <v>26</v>
      </c>
      <c r="E772" s="41">
        <v>220</v>
      </c>
      <c r="F772" s="41">
        <v>219.73</v>
      </c>
      <c r="G772" s="91">
        <v>1</v>
      </c>
    </row>
    <row r="773" spans="1:7" s="21" customFormat="1" ht="25.5" outlineLevel="1">
      <c r="A773" s="53"/>
      <c r="B773" s="53"/>
      <c r="C773" s="54">
        <v>4440</v>
      </c>
      <c r="D773" s="55" t="s">
        <v>27</v>
      </c>
      <c r="E773" s="41">
        <v>21929</v>
      </c>
      <c r="F773" s="41">
        <v>21929</v>
      </c>
      <c r="G773" s="91">
        <f t="shared" si="23"/>
        <v>1</v>
      </c>
    </row>
    <row r="774" spans="1:7" s="21" customFormat="1" ht="12.75" outlineLevel="1">
      <c r="A774" s="53"/>
      <c r="B774" s="53"/>
      <c r="C774" s="55" t="s">
        <v>51</v>
      </c>
      <c r="D774" s="68"/>
      <c r="E774" s="41"/>
      <c r="F774" s="41"/>
      <c r="G774" s="91"/>
    </row>
    <row r="775" spans="1:7" s="21" customFormat="1" ht="25.5">
      <c r="A775" s="53"/>
      <c r="B775" s="53"/>
      <c r="C775" s="54"/>
      <c r="D775" s="46" t="s">
        <v>182</v>
      </c>
      <c r="E775" s="41">
        <f>SUM(E776:E791)</f>
        <v>506240</v>
      </c>
      <c r="F775" s="41">
        <f>SUM(F776:F791)</f>
        <v>506240.24999999994</v>
      </c>
      <c r="G775" s="91">
        <f t="shared" si="23"/>
        <v>1.0000004938369151</v>
      </c>
    </row>
    <row r="776" spans="1:7" s="21" customFormat="1" ht="25.5" outlineLevel="1">
      <c r="A776" s="53"/>
      <c r="B776" s="53"/>
      <c r="C776" s="54">
        <v>3020</v>
      </c>
      <c r="D776" s="55" t="s">
        <v>127</v>
      </c>
      <c r="E776" s="41">
        <v>7392</v>
      </c>
      <c r="F776" s="41">
        <v>7391.63</v>
      </c>
      <c r="G776" s="91">
        <f t="shared" si="23"/>
        <v>0.9999499458874459</v>
      </c>
    </row>
    <row r="777" spans="1:7" s="21" customFormat="1" ht="12.75" outlineLevel="1">
      <c r="A777" s="53"/>
      <c r="B777" s="53"/>
      <c r="C777" s="54">
        <v>4010</v>
      </c>
      <c r="D777" s="55" t="s">
        <v>19</v>
      </c>
      <c r="E777" s="41">
        <v>343309</v>
      </c>
      <c r="F777" s="41">
        <v>343308.67</v>
      </c>
      <c r="G777" s="91">
        <f t="shared" si="23"/>
        <v>0.9999990387668252</v>
      </c>
    </row>
    <row r="778" spans="1:7" s="21" customFormat="1" ht="12.75" outlineLevel="1">
      <c r="A778" s="53"/>
      <c r="B778" s="53"/>
      <c r="C778" s="54">
        <v>4040</v>
      </c>
      <c r="D778" s="55" t="s">
        <v>20</v>
      </c>
      <c r="E778" s="41">
        <v>25453</v>
      </c>
      <c r="F778" s="41">
        <v>25453.49</v>
      </c>
      <c r="G778" s="91">
        <f t="shared" si="23"/>
        <v>1.000019251168821</v>
      </c>
    </row>
    <row r="779" spans="1:7" s="21" customFormat="1" ht="12.75" outlineLevel="1">
      <c r="A779" s="53"/>
      <c r="B779" s="53"/>
      <c r="C779" s="54">
        <v>4110</v>
      </c>
      <c r="D779" s="55" t="s">
        <v>84</v>
      </c>
      <c r="E779" s="41">
        <v>64160</v>
      </c>
      <c r="F779" s="41">
        <v>64160</v>
      </c>
      <c r="G779" s="91">
        <f aca="true" t="shared" si="24" ref="G779:G809">F779/E779</f>
        <v>1</v>
      </c>
    </row>
    <row r="780" spans="1:7" s="21" customFormat="1" ht="12.75" outlineLevel="1">
      <c r="A780" s="53"/>
      <c r="B780" s="53"/>
      <c r="C780" s="54">
        <v>4120</v>
      </c>
      <c r="D780" s="55" t="s">
        <v>22</v>
      </c>
      <c r="E780" s="41">
        <v>9310</v>
      </c>
      <c r="F780" s="41">
        <v>9310</v>
      </c>
      <c r="G780" s="91">
        <f t="shared" si="24"/>
        <v>1</v>
      </c>
    </row>
    <row r="781" spans="1:7" s="21" customFormat="1" ht="12.75" outlineLevel="1">
      <c r="A781" s="53"/>
      <c r="B781" s="53"/>
      <c r="C781" s="54">
        <v>4170</v>
      </c>
      <c r="D781" s="55" t="s">
        <v>137</v>
      </c>
      <c r="E781" s="41">
        <v>600</v>
      </c>
      <c r="F781" s="41">
        <v>600</v>
      </c>
      <c r="G781" s="91">
        <f t="shared" si="24"/>
        <v>1</v>
      </c>
    </row>
    <row r="782" spans="1:7" s="21" customFormat="1" ht="12.75" outlineLevel="1">
      <c r="A782" s="53"/>
      <c r="B782" s="53"/>
      <c r="C782" s="54">
        <v>4210</v>
      </c>
      <c r="D782" s="55" t="s">
        <v>13</v>
      </c>
      <c r="E782" s="41">
        <v>11315</v>
      </c>
      <c r="F782" s="41">
        <v>11315.27</v>
      </c>
      <c r="G782" s="91">
        <f t="shared" si="24"/>
        <v>1.000023862129916</v>
      </c>
    </row>
    <row r="783" spans="1:7" s="21" customFormat="1" ht="25.5" outlineLevel="1">
      <c r="A783" s="53"/>
      <c r="B783" s="53"/>
      <c r="C783" s="54">
        <v>4240</v>
      </c>
      <c r="D783" s="55" t="s">
        <v>74</v>
      </c>
      <c r="E783" s="41">
        <v>1490</v>
      </c>
      <c r="F783" s="41">
        <v>1489.73</v>
      </c>
      <c r="G783" s="91">
        <f t="shared" si="24"/>
        <v>0.9998187919463087</v>
      </c>
    </row>
    <row r="784" spans="1:7" s="21" customFormat="1" ht="12.75" outlineLevel="1">
      <c r="A784" s="53"/>
      <c r="B784" s="53"/>
      <c r="C784" s="54">
        <v>4260</v>
      </c>
      <c r="D784" s="55" t="s">
        <v>23</v>
      </c>
      <c r="E784" s="41">
        <v>8051</v>
      </c>
      <c r="F784" s="41">
        <v>8051.26</v>
      </c>
      <c r="G784" s="91">
        <f t="shared" si="24"/>
        <v>1.0000322941249535</v>
      </c>
    </row>
    <row r="785" spans="1:7" s="21" customFormat="1" ht="12.75" outlineLevel="1">
      <c r="A785" s="53"/>
      <c r="B785" s="53"/>
      <c r="C785" s="54">
        <v>4270</v>
      </c>
      <c r="D785" s="55" t="s">
        <v>24</v>
      </c>
      <c r="E785" s="41">
        <v>275</v>
      </c>
      <c r="F785" s="41">
        <v>275.2</v>
      </c>
      <c r="G785" s="91">
        <v>1</v>
      </c>
    </row>
    <row r="786" spans="1:7" s="21" customFormat="1" ht="12.75" outlineLevel="1">
      <c r="A786" s="53"/>
      <c r="B786" s="53"/>
      <c r="C786" s="54">
        <v>4280</v>
      </c>
      <c r="D786" s="55" t="s">
        <v>76</v>
      </c>
      <c r="E786" s="41">
        <v>116</v>
      </c>
      <c r="F786" s="41">
        <v>116</v>
      </c>
      <c r="G786" s="91">
        <f t="shared" si="24"/>
        <v>1</v>
      </c>
    </row>
    <row r="787" spans="1:7" s="21" customFormat="1" ht="12.75" outlineLevel="1">
      <c r="A787" s="53"/>
      <c r="B787" s="53"/>
      <c r="C787" s="54">
        <v>4300</v>
      </c>
      <c r="D787" s="55" t="s">
        <v>35</v>
      </c>
      <c r="E787" s="41">
        <v>8418</v>
      </c>
      <c r="F787" s="41">
        <v>8418.48</v>
      </c>
      <c r="G787" s="91">
        <f t="shared" si="24"/>
        <v>1.0000570206699928</v>
      </c>
    </row>
    <row r="788" spans="1:7" s="21" customFormat="1" ht="25.5" outlineLevel="1">
      <c r="A788" s="53"/>
      <c r="B788" s="53"/>
      <c r="C788" s="54">
        <v>4350</v>
      </c>
      <c r="D788" s="55" t="s">
        <v>144</v>
      </c>
      <c r="E788" s="41">
        <v>1416</v>
      </c>
      <c r="F788" s="41">
        <v>1416</v>
      </c>
      <c r="G788" s="91">
        <f t="shared" si="24"/>
        <v>1</v>
      </c>
    </row>
    <row r="789" spans="1:7" s="21" customFormat="1" ht="12.75" outlineLevel="1">
      <c r="A789" s="53"/>
      <c r="B789" s="53"/>
      <c r="C789" s="54">
        <v>4410</v>
      </c>
      <c r="D789" s="55" t="s">
        <v>25</v>
      </c>
      <c r="E789" s="41">
        <v>2786</v>
      </c>
      <c r="F789" s="93">
        <v>2785.79</v>
      </c>
      <c r="G789" s="91">
        <f t="shared" si="24"/>
        <v>0.9999246231155778</v>
      </c>
    </row>
    <row r="790" spans="1:7" s="21" customFormat="1" ht="12.75" outlineLevel="1">
      <c r="A790" s="53"/>
      <c r="B790" s="53"/>
      <c r="C790" s="54">
        <v>4430</v>
      </c>
      <c r="D790" s="55" t="s">
        <v>26</v>
      </c>
      <c r="E790" s="41">
        <v>220</v>
      </c>
      <c r="F790" s="41">
        <v>219.73</v>
      </c>
      <c r="G790" s="91">
        <v>1</v>
      </c>
    </row>
    <row r="791" spans="1:7" s="21" customFormat="1" ht="25.5" outlineLevel="1">
      <c r="A791" s="53"/>
      <c r="B791" s="53"/>
      <c r="C791" s="54">
        <v>4440</v>
      </c>
      <c r="D791" s="55" t="s">
        <v>27</v>
      </c>
      <c r="E791" s="41">
        <v>21929</v>
      </c>
      <c r="F791" s="41">
        <v>21929</v>
      </c>
      <c r="G791" s="91">
        <f t="shared" si="24"/>
        <v>1</v>
      </c>
    </row>
    <row r="792" spans="1:7" s="21" customFormat="1" ht="12.75">
      <c r="A792" s="53"/>
      <c r="B792" s="53"/>
      <c r="C792" s="54"/>
      <c r="D792" s="46" t="s">
        <v>168</v>
      </c>
      <c r="E792" s="41">
        <f>SUM(E793)</f>
        <v>255771</v>
      </c>
      <c r="F792" s="41">
        <f>SUM(F793)</f>
        <v>255771</v>
      </c>
      <c r="G792" s="91">
        <f t="shared" si="24"/>
        <v>1</v>
      </c>
    </row>
    <row r="793" spans="1:7" s="21" customFormat="1" ht="51" outlineLevel="1">
      <c r="A793" s="53"/>
      <c r="B793" s="53"/>
      <c r="C793" s="54">
        <v>2310</v>
      </c>
      <c r="D793" s="55" t="s">
        <v>103</v>
      </c>
      <c r="E793" s="41">
        <v>255771</v>
      </c>
      <c r="F793" s="41">
        <v>255771</v>
      </c>
      <c r="G793" s="91">
        <f t="shared" si="24"/>
        <v>1</v>
      </c>
    </row>
    <row r="794" spans="1:7" s="3" customFormat="1" ht="12.75">
      <c r="A794" s="35"/>
      <c r="B794" s="35">
        <v>85410</v>
      </c>
      <c r="C794" s="39"/>
      <c r="D794" s="46" t="s">
        <v>104</v>
      </c>
      <c r="E794" s="40">
        <f>SUM(E795:E809)</f>
        <v>988051</v>
      </c>
      <c r="F794" s="40">
        <f>SUM(F795:F809)</f>
        <v>987374.6100000001</v>
      </c>
      <c r="G794" s="91">
        <v>1</v>
      </c>
    </row>
    <row r="795" spans="1:7" s="21" customFormat="1" ht="25.5" outlineLevel="1">
      <c r="A795" s="53"/>
      <c r="B795" s="53"/>
      <c r="C795" s="54">
        <v>3020</v>
      </c>
      <c r="D795" s="55" t="s">
        <v>127</v>
      </c>
      <c r="E795" s="41">
        <v>25944</v>
      </c>
      <c r="F795" s="41">
        <v>25944</v>
      </c>
      <c r="G795" s="91">
        <f t="shared" si="24"/>
        <v>1</v>
      </c>
    </row>
    <row r="796" spans="1:7" s="21" customFormat="1" ht="12.75" outlineLevel="1">
      <c r="A796" s="53"/>
      <c r="B796" s="53"/>
      <c r="C796" s="54">
        <v>4010</v>
      </c>
      <c r="D796" s="55" t="s">
        <v>19</v>
      </c>
      <c r="E796" s="41">
        <v>413778</v>
      </c>
      <c r="F796" s="41">
        <v>413778.01</v>
      </c>
      <c r="G796" s="91">
        <f t="shared" si="24"/>
        <v>1.0000000241675489</v>
      </c>
    </row>
    <row r="797" spans="1:7" s="21" customFormat="1" ht="12.75" outlineLevel="1">
      <c r="A797" s="53"/>
      <c r="B797" s="53"/>
      <c r="C797" s="54">
        <v>4040</v>
      </c>
      <c r="D797" s="55" t="s">
        <v>20</v>
      </c>
      <c r="E797" s="41">
        <v>25127</v>
      </c>
      <c r="F797" s="41">
        <v>25127.03</v>
      </c>
      <c r="G797" s="91">
        <f t="shared" si="24"/>
        <v>1.000001193934811</v>
      </c>
    </row>
    <row r="798" spans="1:7" s="21" customFormat="1" ht="12.75" outlineLevel="1">
      <c r="A798" s="53"/>
      <c r="B798" s="53"/>
      <c r="C798" s="54">
        <v>4110</v>
      </c>
      <c r="D798" s="55" t="s">
        <v>84</v>
      </c>
      <c r="E798" s="41">
        <v>81470</v>
      </c>
      <c r="F798" s="41">
        <v>81470</v>
      </c>
      <c r="G798" s="91">
        <f t="shared" si="24"/>
        <v>1</v>
      </c>
    </row>
    <row r="799" spans="1:7" s="21" customFormat="1" ht="12.75" outlineLevel="1">
      <c r="A799" s="53"/>
      <c r="B799" s="53"/>
      <c r="C799" s="54">
        <v>4120</v>
      </c>
      <c r="D799" s="55" t="s">
        <v>22</v>
      </c>
      <c r="E799" s="41">
        <v>11600</v>
      </c>
      <c r="F799" s="41">
        <v>11600.16</v>
      </c>
      <c r="G799" s="91">
        <f t="shared" si="24"/>
        <v>1.0000137931034483</v>
      </c>
    </row>
    <row r="800" spans="1:7" s="21" customFormat="1" ht="12.75" outlineLevel="1">
      <c r="A800" s="53"/>
      <c r="B800" s="53"/>
      <c r="C800" s="54">
        <v>4210</v>
      </c>
      <c r="D800" s="55" t="s">
        <v>13</v>
      </c>
      <c r="E800" s="41">
        <v>314351</v>
      </c>
      <c r="F800" s="41">
        <v>314351</v>
      </c>
      <c r="G800" s="91">
        <f t="shared" si="24"/>
        <v>1</v>
      </c>
    </row>
    <row r="801" spans="1:7" s="21" customFormat="1" ht="12.75" outlineLevel="1">
      <c r="A801" s="53"/>
      <c r="B801" s="53"/>
      <c r="C801" s="54">
        <v>4260</v>
      </c>
      <c r="D801" s="55" t="s">
        <v>23</v>
      </c>
      <c r="E801" s="41">
        <v>45312</v>
      </c>
      <c r="F801" s="41">
        <v>45312</v>
      </c>
      <c r="G801" s="91">
        <f t="shared" si="24"/>
        <v>1</v>
      </c>
    </row>
    <row r="802" spans="1:7" s="21" customFormat="1" ht="12.75" outlineLevel="1">
      <c r="A802" s="53"/>
      <c r="B802" s="53"/>
      <c r="C802" s="54">
        <v>4270</v>
      </c>
      <c r="D802" s="55" t="s">
        <v>24</v>
      </c>
      <c r="E802" s="41">
        <v>16020</v>
      </c>
      <c r="F802" s="41">
        <v>16020</v>
      </c>
      <c r="G802" s="91">
        <f t="shared" si="24"/>
        <v>1</v>
      </c>
    </row>
    <row r="803" spans="1:7" s="21" customFormat="1" ht="12.75" outlineLevel="1">
      <c r="A803" s="53"/>
      <c r="B803" s="53"/>
      <c r="C803" s="54">
        <v>4280</v>
      </c>
      <c r="D803" s="55" t="s">
        <v>76</v>
      </c>
      <c r="E803" s="41">
        <v>45</v>
      </c>
      <c r="F803" s="41">
        <v>45</v>
      </c>
      <c r="G803" s="91">
        <f t="shared" si="24"/>
        <v>1</v>
      </c>
    </row>
    <row r="804" spans="1:7" s="21" customFormat="1" ht="12.75" outlineLevel="1">
      <c r="A804" s="53"/>
      <c r="B804" s="53"/>
      <c r="C804" s="54">
        <v>4300</v>
      </c>
      <c r="D804" s="55" t="s">
        <v>35</v>
      </c>
      <c r="E804" s="41">
        <v>4830</v>
      </c>
      <c r="F804" s="41">
        <v>4830</v>
      </c>
      <c r="G804" s="91">
        <f t="shared" si="24"/>
        <v>1</v>
      </c>
    </row>
    <row r="805" spans="1:7" s="21" customFormat="1" ht="12.75" outlineLevel="1">
      <c r="A805" s="53"/>
      <c r="B805" s="53"/>
      <c r="C805" s="54">
        <v>4410</v>
      </c>
      <c r="D805" s="55" t="s">
        <v>25</v>
      </c>
      <c r="E805" s="41">
        <v>880</v>
      </c>
      <c r="F805" s="41">
        <v>880</v>
      </c>
      <c r="G805" s="91">
        <f t="shared" si="24"/>
        <v>1</v>
      </c>
    </row>
    <row r="806" spans="1:7" s="21" customFormat="1" ht="12.75" outlineLevel="1">
      <c r="A806" s="53"/>
      <c r="B806" s="53"/>
      <c r="C806" s="54">
        <v>4430</v>
      </c>
      <c r="D806" s="55" t="s">
        <v>26</v>
      </c>
      <c r="E806" s="41">
        <v>520</v>
      </c>
      <c r="F806" s="41">
        <v>520</v>
      </c>
      <c r="G806" s="91">
        <f t="shared" si="24"/>
        <v>1</v>
      </c>
    </row>
    <row r="807" spans="1:7" s="21" customFormat="1" ht="25.5" outlineLevel="1">
      <c r="A807" s="53"/>
      <c r="B807" s="53"/>
      <c r="C807" s="54">
        <v>4440</v>
      </c>
      <c r="D807" s="55" t="s">
        <v>27</v>
      </c>
      <c r="E807" s="41">
        <v>23550</v>
      </c>
      <c r="F807" s="41">
        <v>23550</v>
      </c>
      <c r="G807" s="91">
        <f t="shared" si="24"/>
        <v>1</v>
      </c>
    </row>
    <row r="808" spans="1:7" s="21" customFormat="1" ht="25.5" outlineLevel="1">
      <c r="A808" s="28"/>
      <c r="B808" s="28"/>
      <c r="C808" s="54">
        <v>6050</v>
      </c>
      <c r="D808" s="55" t="s">
        <v>152</v>
      </c>
      <c r="E808" s="41">
        <v>20000</v>
      </c>
      <c r="F808" s="41">
        <v>19323.61</v>
      </c>
      <c r="G808" s="91">
        <f t="shared" si="24"/>
        <v>0.9661805</v>
      </c>
    </row>
    <row r="809" spans="1:7" s="21" customFormat="1" ht="25.5" outlineLevel="1">
      <c r="A809" s="28"/>
      <c r="B809" s="28"/>
      <c r="C809" s="54">
        <v>6060</v>
      </c>
      <c r="D809" s="55" t="s">
        <v>239</v>
      </c>
      <c r="E809" s="41">
        <v>4624</v>
      </c>
      <c r="F809" s="41">
        <v>4623.8</v>
      </c>
      <c r="G809" s="91">
        <f t="shared" si="24"/>
        <v>0.9999567474048443</v>
      </c>
    </row>
    <row r="810" spans="1:7" s="21" customFormat="1" ht="12.75">
      <c r="A810" s="28"/>
      <c r="B810" s="28"/>
      <c r="C810" s="52" t="s">
        <v>141</v>
      </c>
      <c r="D810" s="51"/>
      <c r="E810" s="41"/>
      <c r="F810" s="41"/>
      <c r="G810" s="91"/>
    </row>
    <row r="811" spans="1:7" s="21" customFormat="1" ht="12.75">
      <c r="A811" s="28"/>
      <c r="B811" s="28"/>
      <c r="C811" s="52"/>
      <c r="D811" s="46" t="s">
        <v>176</v>
      </c>
      <c r="E811" s="41">
        <f>SUM(E812:E825)</f>
        <v>968051</v>
      </c>
      <c r="F811" s="41">
        <f>SUM(F812:F825)</f>
        <v>968051.0000000001</v>
      </c>
      <c r="G811" s="91">
        <f aca="true" t="shared" si="25" ref="G811:G842">F811/E811</f>
        <v>1.0000000000000002</v>
      </c>
    </row>
    <row r="812" spans="1:7" s="21" customFormat="1" ht="25.5" outlineLevel="1">
      <c r="A812" s="53"/>
      <c r="B812" s="53"/>
      <c r="C812" s="54">
        <v>3020</v>
      </c>
      <c r="D812" s="55" t="s">
        <v>127</v>
      </c>
      <c r="E812" s="41">
        <v>25944</v>
      </c>
      <c r="F812" s="41">
        <v>25944</v>
      </c>
      <c r="G812" s="91">
        <f t="shared" si="25"/>
        <v>1</v>
      </c>
    </row>
    <row r="813" spans="1:7" s="21" customFormat="1" ht="12.75" outlineLevel="1">
      <c r="A813" s="53"/>
      <c r="B813" s="53"/>
      <c r="C813" s="54">
        <v>4010</v>
      </c>
      <c r="D813" s="55" t="s">
        <v>19</v>
      </c>
      <c r="E813" s="41">
        <v>413778</v>
      </c>
      <c r="F813" s="41">
        <v>413778.01</v>
      </c>
      <c r="G813" s="91">
        <f t="shared" si="25"/>
        <v>1.0000000241675489</v>
      </c>
    </row>
    <row r="814" spans="1:7" s="21" customFormat="1" ht="12.75" outlineLevel="1">
      <c r="A814" s="53"/>
      <c r="B814" s="53"/>
      <c r="C814" s="54">
        <v>4040</v>
      </c>
      <c r="D814" s="55" t="s">
        <v>20</v>
      </c>
      <c r="E814" s="41">
        <v>25127</v>
      </c>
      <c r="F814" s="41">
        <v>25127.03</v>
      </c>
      <c r="G814" s="91">
        <f t="shared" si="25"/>
        <v>1.000001193934811</v>
      </c>
    </row>
    <row r="815" spans="1:7" s="21" customFormat="1" ht="12.75" outlineLevel="1">
      <c r="A815" s="53"/>
      <c r="B815" s="53"/>
      <c r="C815" s="54">
        <v>4110</v>
      </c>
      <c r="D815" s="55" t="s">
        <v>84</v>
      </c>
      <c r="E815" s="41">
        <v>81470</v>
      </c>
      <c r="F815" s="41">
        <v>81470</v>
      </c>
      <c r="G815" s="91">
        <f t="shared" si="25"/>
        <v>1</v>
      </c>
    </row>
    <row r="816" spans="1:7" s="21" customFormat="1" ht="12.75" outlineLevel="1">
      <c r="A816" s="53"/>
      <c r="B816" s="53"/>
      <c r="C816" s="54">
        <v>4120</v>
      </c>
      <c r="D816" s="55" t="s">
        <v>22</v>
      </c>
      <c r="E816" s="41">
        <v>11600</v>
      </c>
      <c r="F816" s="41">
        <v>11600.16</v>
      </c>
      <c r="G816" s="91">
        <f t="shared" si="25"/>
        <v>1.0000137931034483</v>
      </c>
    </row>
    <row r="817" spans="1:7" s="21" customFormat="1" ht="12.75" outlineLevel="1">
      <c r="A817" s="53"/>
      <c r="B817" s="53"/>
      <c r="C817" s="54">
        <v>4210</v>
      </c>
      <c r="D817" s="55" t="s">
        <v>13</v>
      </c>
      <c r="E817" s="41">
        <v>314351</v>
      </c>
      <c r="F817" s="41">
        <v>314351</v>
      </c>
      <c r="G817" s="91">
        <f t="shared" si="25"/>
        <v>1</v>
      </c>
    </row>
    <row r="818" spans="1:7" s="21" customFormat="1" ht="12.75" outlineLevel="1">
      <c r="A818" s="53"/>
      <c r="B818" s="53"/>
      <c r="C818" s="54">
        <v>4260</v>
      </c>
      <c r="D818" s="55" t="s">
        <v>23</v>
      </c>
      <c r="E818" s="41">
        <v>45312</v>
      </c>
      <c r="F818" s="41">
        <v>45312</v>
      </c>
      <c r="G818" s="91">
        <f t="shared" si="25"/>
        <v>1</v>
      </c>
    </row>
    <row r="819" spans="1:7" s="21" customFormat="1" ht="12.75" outlineLevel="1">
      <c r="A819" s="53"/>
      <c r="B819" s="53"/>
      <c r="C819" s="54">
        <v>4270</v>
      </c>
      <c r="D819" s="55" t="s">
        <v>24</v>
      </c>
      <c r="E819" s="41">
        <v>16020</v>
      </c>
      <c r="F819" s="41">
        <v>16020</v>
      </c>
      <c r="G819" s="91">
        <f t="shared" si="25"/>
        <v>1</v>
      </c>
    </row>
    <row r="820" spans="1:7" s="21" customFormat="1" ht="12.75" outlineLevel="1">
      <c r="A820" s="53"/>
      <c r="B820" s="53"/>
      <c r="C820" s="54">
        <v>4280</v>
      </c>
      <c r="D820" s="55" t="s">
        <v>76</v>
      </c>
      <c r="E820" s="41">
        <v>45</v>
      </c>
      <c r="F820" s="41">
        <v>45</v>
      </c>
      <c r="G820" s="91">
        <f t="shared" si="25"/>
        <v>1</v>
      </c>
    </row>
    <row r="821" spans="1:7" s="21" customFormat="1" ht="12.75" outlineLevel="1">
      <c r="A821" s="53"/>
      <c r="B821" s="53"/>
      <c r="C821" s="54">
        <v>4300</v>
      </c>
      <c r="D821" s="55" t="s">
        <v>35</v>
      </c>
      <c r="E821" s="41">
        <v>4830</v>
      </c>
      <c r="F821" s="41">
        <v>4830</v>
      </c>
      <c r="G821" s="91">
        <f t="shared" si="25"/>
        <v>1</v>
      </c>
    </row>
    <row r="822" spans="1:7" s="21" customFormat="1" ht="12.75" outlineLevel="1">
      <c r="A822" s="53"/>
      <c r="B822" s="53"/>
      <c r="C822" s="54">
        <v>4410</v>
      </c>
      <c r="D822" s="55" t="s">
        <v>25</v>
      </c>
      <c r="E822" s="41">
        <v>880</v>
      </c>
      <c r="F822" s="41">
        <v>880</v>
      </c>
      <c r="G822" s="91">
        <f t="shared" si="25"/>
        <v>1</v>
      </c>
    </row>
    <row r="823" spans="1:7" s="21" customFormat="1" ht="12.75" outlineLevel="1">
      <c r="A823" s="53"/>
      <c r="B823" s="53"/>
      <c r="C823" s="54">
        <v>4430</v>
      </c>
      <c r="D823" s="55" t="s">
        <v>26</v>
      </c>
      <c r="E823" s="41">
        <v>520</v>
      </c>
      <c r="F823" s="41">
        <v>520</v>
      </c>
      <c r="G823" s="91">
        <f t="shared" si="25"/>
        <v>1</v>
      </c>
    </row>
    <row r="824" spans="1:7" s="21" customFormat="1" ht="25.5" outlineLevel="1">
      <c r="A824" s="53"/>
      <c r="B824" s="53"/>
      <c r="C824" s="54">
        <v>4440</v>
      </c>
      <c r="D824" s="55" t="s">
        <v>27</v>
      </c>
      <c r="E824" s="41">
        <v>23550</v>
      </c>
      <c r="F824" s="41">
        <v>23550</v>
      </c>
      <c r="G824" s="91">
        <f t="shared" si="25"/>
        <v>1</v>
      </c>
    </row>
    <row r="825" spans="1:7" s="21" customFormat="1" ht="25.5" outlineLevel="1">
      <c r="A825" s="28"/>
      <c r="B825" s="28"/>
      <c r="C825" s="54">
        <v>6060</v>
      </c>
      <c r="D825" s="55" t="s">
        <v>239</v>
      </c>
      <c r="E825" s="41">
        <v>4624</v>
      </c>
      <c r="F825" s="41">
        <v>4623.8</v>
      </c>
      <c r="G825" s="91">
        <f t="shared" si="25"/>
        <v>0.9999567474048443</v>
      </c>
    </row>
    <row r="826" spans="1:7" s="21" customFormat="1" ht="12.75" outlineLevel="1">
      <c r="A826" s="28"/>
      <c r="B826" s="28"/>
      <c r="C826" s="54"/>
      <c r="D826" s="46" t="s">
        <v>249</v>
      </c>
      <c r="E826" s="41">
        <f>SUM(E827)</f>
        <v>20000</v>
      </c>
      <c r="F826" s="41">
        <f>SUM(F827)</f>
        <v>19323.61</v>
      </c>
      <c r="G826" s="91">
        <f t="shared" si="25"/>
        <v>0.9661805</v>
      </c>
    </row>
    <row r="827" spans="1:7" s="21" customFormat="1" ht="25.5" outlineLevel="1">
      <c r="A827" s="28"/>
      <c r="B827" s="28"/>
      <c r="C827" s="54">
        <v>6050</v>
      </c>
      <c r="D827" s="55" t="s">
        <v>152</v>
      </c>
      <c r="E827" s="41">
        <v>20000</v>
      </c>
      <c r="F827" s="41">
        <v>19323.61</v>
      </c>
      <c r="G827" s="91">
        <f t="shared" si="25"/>
        <v>0.9661805</v>
      </c>
    </row>
    <row r="828" spans="1:7" s="25" customFormat="1" ht="51">
      <c r="A828" s="83"/>
      <c r="B828" s="84">
        <v>85412</v>
      </c>
      <c r="C828" s="83"/>
      <c r="D828" s="85" t="s">
        <v>210</v>
      </c>
      <c r="E828" s="86">
        <f>SUM(E830:E835)</f>
        <v>126000</v>
      </c>
      <c r="F828" s="86">
        <f>SUM(F830:F835)</f>
        <v>125999.99999999999</v>
      </c>
      <c r="G828" s="91">
        <f t="shared" si="25"/>
        <v>0.9999999999999999</v>
      </c>
    </row>
    <row r="829" spans="1:7" s="25" customFormat="1" ht="25.5">
      <c r="A829" s="83"/>
      <c r="B829" s="84"/>
      <c r="C829" s="83"/>
      <c r="D829" s="87" t="s">
        <v>211</v>
      </c>
      <c r="E829" s="86"/>
      <c r="F829" s="86"/>
      <c r="G829" s="91"/>
    </row>
    <row r="830" spans="1:7" s="21" customFormat="1" ht="12.75" outlineLevel="1">
      <c r="A830" s="53"/>
      <c r="B830" s="53"/>
      <c r="C830" s="54">
        <v>4210</v>
      </c>
      <c r="D830" s="74" t="s">
        <v>13</v>
      </c>
      <c r="E830" s="76">
        <v>29047</v>
      </c>
      <c r="F830" s="76">
        <v>29046.67</v>
      </c>
      <c r="G830" s="91">
        <f t="shared" si="25"/>
        <v>0.9999886391021447</v>
      </c>
    </row>
    <row r="831" spans="1:7" s="21" customFormat="1" ht="12.75" outlineLevel="1">
      <c r="A831" s="53"/>
      <c r="B831" s="53"/>
      <c r="C831" s="54">
        <v>4170</v>
      </c>
      <c r="D831" s="74" t="s">
        <v>134</v>
      </c>
      <c r="E831" s="76">
        <v>22844</v>
      </c>
      <c r="F831" s="76">
        <v>22844</v>
      </c>
      <c r="G831" s="91">
        <f t="shared" si="25"/>
        <v>1</v>
      </c>
    </row>
    <row r="832" spans="1:7" s="21" customFormat="1" ht="12.75" outlineLevel="1">
      <c r="A832" s="53"/>
      <c r="B832" s="53"/>
      <c r="C832" s="54">
        <v>4300</v>
      </c>
      <c r="D832" s="74" t="s">
        <v>35</v>
      </c>
      <c r="E832" s="76">
        <v>73295</v>
      </c>
      <c r="F832" s="76">
        <v>73295.22</v>
      </c>
      <c r="G832" s="91">
        <f t="shared" si="25"/>
        <v>1.000003001569002</v>
      </c>
    </row>
    <row r="833" spans="1:7" s="21" customFormat="1" ht="12.75" outlineLevel="1">
      <c r="A833" s="53"/>
      <c r="B833" s="53"/>
      <c r="C833" s="54">
        <v>4110</v>
      </c>
      <c r="D833" s="55" t="s">
        <v>84</v>
      </c>
      <c r="E833" s="76">
        <v>662</v>
      </c>
      <c r="F833" s="76">
        <v>661.93</v>
      </c>
      <c r="G833" s="91">
        <f t="shared" si="25"/>
        <v>0.999894259818731</v>
      </c>
    </row>
    <row r="834" spans="1:7" s="21" customFormat="1" ht="12.75" outlineLevel="1">
      <c r="A834" s="28"/>
      <c r="B834" s="28"/>
      <c r="C834" s="54">
        <v>4120</v>
      </c>
      <c r="D834" s="55" t="s">
        <v>22</v>
      </c>
      <c r="E834" s="41">
        <v>94</v>
      </c>
      <c r="F834" s="41">
        <v>94.18</v>
      </c>
      <c r="G834" s="91">
        <f t="shared" si="25"/>
        <v>1.0019148936170212</v>
      </c>
    </row>
    <row r="835" spans="1:7" s="21" customFormat="1" ht="12.75" outlineLevel="1">
      <c r="A835" s="28"/>
      <c r="B835" s="28"/>
      <c r="C835" s="54">
        <v>4430</v>
      </c>
      <c r="D835" s="55" t="s">
        <v>26</v>
      </c>
      <c r="E835" s="41">
        <v>58</v>
      </c>
      <c r="F835" s="41">
        <v>58</v>
      </c>
      <c r="G835" s="91">
        <f t="shared" si="25"/>
        <v>1</v>
      </c>
    </row>
    <row r="836" spans="1:7" s="3" customFormat="1" ht="12.75">
      <c r="A836" s="35"/>
      <c r="B836" s="35">
        <v>85415</v>
      </c>
      <c r="C836" s="39"/>
      <c r="D836" s="46" t="s">
        <v>105</v>
      </c>
      <c r="E836" s="37">
        <f>SUM(E837:E857)</f>
        <v>11480353</v>
      </c>
      <c r="F836" s="37">
        <f>SUM(F837:F857)-1</f>
        <v>11474179.840000002</v>
      </c>
      <c r="G836" s="91">
        <v>1</v>
      </c>
    </row>
    <row r="837" spans="1:7" ht="51">
      <c r="A837" s="88"/>
      <c r="B837" s="88"/>
      <c r="C837" s="88">
        <v>2318</v>
      </c>
      <c r="D837" s="89" t="s">
        <v>115</v>
      </c>
      <c r="E837" s="90">
        <v>130371</v>
      </c>
      <c r="F837" s="90">
        <v>130371</v>
      </c>
      <c r="G837" s="91">
        <f t="shared" si="25"/>
        <v>1</v>
      </c>
    </row>
    <row r="838" spans="1:7" ht="51">
      <c r="A838" s="88"/>
      <c r="B838" s="88"/>
      <c r="C838" s="88">
        <v>2319</v>
      </c>
      <c r="D838" s="89" t="s">
        <v>115</v>
      </c>
      <c r="E838" s="90">
        <v>61211</v>
      </c>
      <c r="F838" s="90">
        <v>61210.44</v>
      </c>
      <c r="G838" s="91">
        <f t="shared" si="25"/>
        <v>0.9999908513175737</v>
      </c>
    </row>
    <row r="839" spans="1:7" ht="51">
      <c r="A839" s="88"/>
      <c r="B839" s="88"/>
      <c r="C839" s="88">
        <v>2328</v>
      </c>
      <c r="D839" s="89" t="s">
        <v>116</v>
      </c>
      <c r="E839" s="90">
        <v>7210445</v>
      </c>
      <c r="F839" s="90">
        <v>7209637.91</v>
      </c>
      <c r="G839" s="91">
        <f t="shared" si="25"/>
        <v>0.9998880665479037</v>
      </c>
    </row>
    <row r="840" spans="1:7" ht="51">
      <c r="A840" s="88"/>
      <c r="B840" s="88"/>
      <c r="C840" s="88">
        <v>2329</v>
      </c>
      <c r="D840" s="89" t="s">
        <v>116</v>
      </c>
      <c r="E840" s="90">
        <v>3385359</v>
      </c>
      <c r="F840" s="90">
        <v>3384980.59</v>
      </c>
      <c r="G840" s="91">
        <f t="shared" si="25"/>
        <v>0.9998882216036763</v>
      </c>
    </row>
    <row r="841" spans="1:7" ht="25.5">
      <c r="A841" s="88"/>
      <c r="B841" s="88"/>
      <c r="C841" s="88">
        <v>3248</v>
      </c>
      <c r="D841" s="89" t="s">
        <v>140</v>
      </c>
      <c r="E841" s="90">
        <v>121606</v>
      </c>
      <c r="F841" s="90">
        <v>121606</v>
      </c>
      <c r="G841" s="91">
        <f t="shared" si="25"/>
        <v>1</v>
      </c>
    </row>
    <row r="842" spans="1:7" ht="25.5">
      <c r="A842" s="88"/>
      <c r="B842" s="88"/>
      <c r="C842" s="88">
        <v>3249</v>
      </c>
      <c r="D842" s="89" t="s">
        <v>140</v>
      </c>
      <c r="E842" s="90">
        <v>57094</v>
      </c>
      <c r="F842" s="90">
        <v>57094</v>
      </c>
      <c r="G842" s="91">
        <f t="shared" si="25"/>
        <v>1</v>
      </c>
    </row>
    <row r="843" spans="1:7" ht="12.75">
      <c r="A843" s="88"/>
      <c r="B843" s="88"/>
      <c r="C843" s="88">
        <v>4018</v>
      </c>
      <c r="D843" s="89" t="s">
        <v>222</v>
      </c>
      <c r="E843" s="90">
        <v>4101</v>
      </c>
      <c r="F843" s="90">
        <v>4101</v>
      </c>
      <c r="G843" s="91">
        <f aca="true" t="shared" si="26" ref="G843:G874">F843/E843</f>
        <v>1</v>
      </c>
    </row>
    <row r="844" spans="1:7" ht="12.75">
      <c r="A844" s="88"/>
      <c r="B844" s="88"/>
      <c r="C844" s="88">
        <v>4019</v>
      </c>
      <c r="D844" s="89" t="s">
        <v>222</v>
      </c>
      <c r="E844" s="90">
        <v>1926</v>
      </c>
      <c r="F844" s="90">
        <v>1925.74</v>
      </c>
      <c r="G844" s="91">
        <f t="shared" si="26"/>
        <v>0.999865005192108</v>
      </c>
    </row>
    <row r="845" spans="1:7" ht="12.75">
      <c r="A845" s="88"/>
      <c r="B845" s="88"/>
      <c r="C845" s="88">
        <v>4118</v>
      </c>
      <c r="D845" s="89" t="s">
        <v>84</v>
      </c>
      <c r="E845" s="90">
        <v>13781</v>
      </c>
      <c r="F845" s="90">
        <v>13780.86</v>
      </c>
      <c r="G845" s="91">
        <f t="shared" si="26"/>
        <v>0.9999898410855527</v>
      </c>
    </row>
    <row r="846" spans="1:7" ht="12.75">
      <c r="A846" s="88"/>
      <c r="B846" s="88"/>
      <c r="C846" s="88">
        <v>4119</v>
      </c>
      <c r="D846" s="89" t="s">
        <v>84</v>
      </c>
      <c r="E846" s="90">
        <v>6470</v>
      </c>
      <c r="F846" s="90">
        <v>6470.25</v>
      </c>
      <c r="G846" s="91">
        <f t="shared" si="26"/>
        <v>1.0000386398763523</v>
      </c>
    </row>
    <row r="847" spans="1:7" ht="12.75">
      <c r="A847" s="88"/>
      <c r="B847" s="88"/>
      <c r="C847" s="88">
        <v>4128</v>
      </c>
      <c r="D847" s="89" t="s">
        <v>22</v>
      </c>
      <c r="E847" s="90">
        <v>1971</v>
      </c>
      <c r="F847" s="90">
        <v>1970.7</v>
      </c>
      <c r="G847" s="91">
        <f t="shared" si="26"/>
        <v>0.9998477929984779</v>
      </c>
    </row>
    <row r="848" spans="1:7" ht="12.75">
      <c r="A848" s="88"/>
      <c r="B848" s="88"/>
      <c r="C848" s="88">
        <v>4129</v>
      </c>
      <c r="D848" s="89" t="s">
        <v>22</v>
      </c>
      <c r="E848" s="88">
        <v>925</v>
      </c>
      <c r="F848" s="90">
        <v>925.21</v>
      </c>
      <c r="G848" s="91">
        <f t="shared" si="26"/>
        <v>1.000227027027027</v>
      </c>
    </row>
    <row r="849" spans="1:7" ht="12.75">
      <c r="A849" s="88"/>
      <c r="B849" s="88"/>
      <c r="C849" s="88">
        <v>4178</v>
      </c>
      <c r="D849" s="89" t="s">
        <v>134</v>
      </c>
      <c r="E849" s="90">
        <v>94745</v>
      </c>
      <c r="F849" s="90">
        <v>94745</v>
      </c>
      <c r="G849" s="91">
        <f t="shared" si="26"/>
        <v>1</v>
      </c>
    </row>
    <row r="850" spans="1:7" ht="12.75">
      <c r="A850" s="88"/>
      <c r="B850" s="88"/>
      <c r="C850" s="88">
        <v>4179</v>
      </c>
      <c r="D850" s="89" t="s">
        <v>134</v>
      </c>
      <c r="E850" s="90">
        <v>43767</v>
      </c>
      <c r="F850" s="90">
        <v>43767.34</v>
      </c>
      <c r="G850" s="91">
        <f t="shared" si="26"/>
        <v>1.0000077684099893</v>
      </c>
    </row>
    <row r="851" spans="1:7" ht="12.75">
      <c r="A851" s="88"/>
      <c r="B851" s="88"/>
      <c r="C851" s="88">
        <v>4218</v>
      </c>
      <c r="D851" s="89" t="s">
        <v>13</v>
      </c>
      <c r="E851" s="90">
        <v>86964</v>
      </c>
      <c r="F851" s="90">
        <v>86941</v>
      </c>
      <c r="G851" s="91">
        <f t="shared" si="26"/>
        <v>0.999735522745044</v>
      </c>
    </row>
    <row r="852" spans="1:7" ht="12.75">
      <c r="A852" s="88"/>
      <c r="B852" s="88"/>
      <c r="C852" s="88">
        <v>4219</v>
      </c>
      <c r="D852" s="89" t="s">
        <v>13</v>
      </c>
      <c r="E852" s="90">
        <v>40833</v>
      </c>
      <c r="F852" s="90">
        <v>40821</v>
      </c>
      <c r="G852" s="91">
        <f t="shared" si="26"/>
        <v>0.9997061200499596</v>
      </c>
    </row>
    <row r="853" spans="1:7" ht="12.75">
      <c r="A853" s="88"/>
      <c r="B853" s="88"/>
      <c r="C853" s="88">
        <v>4278</v>
      </c>
      <c r="D853" s="89" t="s">
        <v>31</v>
      </c>
      <c r="E853" s="90">
        <v>3528</v>
      </c>
      <c r="F853" s="90">
        <v>3528.38</v>
      </c>
      <c r="G853" s="91">
        <f t="shared" si="26"/>
        <v>1.0001077097505668</v>
      </c>
    </row>
    <row r="854" spans="1:7" ht="12.75">
      <c r="A854" s="88"/>
      <c r="B854" s="88"/>
      <c r="C854" s="88">
        <v>4279</v>
      </c>
      <c r="D854" s="89" t="s">
        <v>31</v>
      </c>
      <c r="E854" s="90">
        <v>1656</v>
      </c>
      <c r="F854" s="90">
        <v>1656</v>
      </c>
      <c r="G854" s="91">
        <f t="shared" si="26"/>
        <v>1</v>
      </c>
    </row>
    <row r="855" spans="1:7" ht="12.75">
      <c r="A855" s="88"/>
      <c r="B855" s="88"/>
      <c r="C855" s="88">
        <v>4308</v>
      </c>
      <c r="D855" s="89" t="s">
        <v>35</v>
      </c>
      <c r="E855" s="90">
        <v>49105</v>
      </c>
      <c r="F855" s="90">
        <v>49105.02</v>
      </c>
      <c r="G855" s="91">
        <f t="shared" si="26"/>
        <v>1.0000004072905</v>
      </c>
    </row>
    <row r="856" spans="1:7" ht="12.75">
      <c r="A856" s="88"/>
      <c r="B856" s="88"/>
      <c r="C856" s="88">
        <v>4309</v>
      </c>
      <c r="D856" s="89" t="s">
        <v>35</v>
      </c>
      <c r="E856" s="90">
        <v>23055</v>
      </c>
      <c r="F856" s="90">
        <v>23055.4</v>
      </c>
      <c r="G856" s="91">
        <f t="shared" si="26"/>
        <v>1.0000173498156584</v>
      </c>
    </row>
    <row r="857" spans="1:7" ht="25.5">
      <c r="A857" s="88"/>
      <c r="B857" s="88"/>
      <c r="C857" s="88">
        <v>3240</v>
      </c>
      <c r="D857" s="89" t="s">
        <v>140</v>
      </c>
      <c r="E857" s="90">
        <v>141440</v>
      </c>
      <c r="F857" s="90">
        <f>54488+48000+34000</f>
        <v>136488</v>
      </c>
      <c r="G857" s="91">
        <f t="shared" si="26"/>
        <v>0.9649886877828054</v>
      </c>
    </row>
    <row r="858" spans="1:7" s="21" customFormat="1" ht="12.75">
      <c r="A858" s="53"/>
      <c r="B858" s="70" t="s">
        <v>51</v>
      </c>
      <c r="C858" s="54"/>
      <c r="D858" s="55"/>
      <c r="E858" s="34"/>
      <c r="F858" s="34"/>
      <c r="G858" s="91"/>
    </row>
    <row r="859" spans="1:7" ht="25.5">
      <c r="A859" s="88"/>
      <c r="B859" s="88"/>
      <c r="C859" s="88"/>
      <c r="D859" s="89" t="s">
        <v>156</v>
      </c>
      <c r="E859" s="90">
        <f>SUM(E860:E877)</f>
        <v>11160213</v>
      </c>
      <c r="F859" s="90">
        <f>SUM(F860:F877)-1</f>
        <v>11158991.840000002</v>
      </c>
      <c r="G859" s="91">
        <f t="shared" si="26"/>
        <v>0.9998905791493408</v>
      </c>
    </row>
    <row r="860" spans="1:7" ht="51">
      <c r="A860" s="88"/>
      <c r="B860" s="88"/>
      <c r="C860" s="88">
        <v>2318</v>
      </c>
      <c r="D860" s="89" t="s">
        <v>115</v>
      </c>
      <c r="E860" s="90">
        <v>130371</v>
      </c>
      <c r="F860" s="90">
        <v>130371</v>
      </c>
      <c r="G860" s="91">
        <f t="shared" si="26"/>
        <v>1</v>
      </c>
    </row>
    <row r="861" spans="1:7" ht="51">
      <c r="A861" s="88"/>
      <c r="B861" s="88"/>
      <c r="C861" s="88">
        <v>2319</v>
      </c>
      <c r="D861" s="89" t="s">
        <v>115</v>
      </c>
      <c r="E861" s="90">
        <v>61211</v>
      </c>
      <c r="F861" s="90">
        <v>61210.44</v>
      </c>
      <c r="G861" s="91">
        <f t="shared" si="26"/>
        <v>0.9999908513175737</v>
      </c>
    </row>
    <row r="862" spans="1:7" ht="51">
      <c r="A862" s="88"/>
      <c r="B862" s="88"/>
      <c r="C862" s="88">
        <v>2328</v>
      </c>
      <c r="D862" s="89" t="s">
        <v>116</v>
      </c>
      <c r="E862" s="90">
        <v>7210445</v>
      </c>
      <c r="F862" s="90">
        <v>7209637.91</v>
      </c>
      <c r="G862" s="91">
        <f t="shared" si="26"/>
        <v>0.9998880665479037</v>
      </c>
    </row>
    <row r="863" spans="1:7" ht="51">
      <c r="A863" s="88"/>
      <c r="B863" s="88"/>
      <c r="C863" s="88">
        <v>2329</v>
      </c>
      <c r="D863" s="89" t="s">
        <v>116</v>
      </c>
      <c r="E863" s="90">
        <v>3385359</v>
      </c>
      <c r="F863" s="90">
        <v>3384980.59</v>
      </c>
      <c r="G863" s="91">
        <f t="shared" si="26"/>
        <v>0.9998882216036763</v>
      </c>
    </row>
    <row r="864" spans="1:7" ht="12.75">
      <c r="A864" s="88"/>
      <c r="B864" s="88"/>
      <c r="C864" s="88">
        <v>4018</v>
      </c>
      <c r="D864" s="89" t="s">
        <v>222</v>
      </c>
      <c r="E864" s="90">
        <v>4101</v>
      </c>
      <c r="F864" s="90">
        <v>4101</v>
      </c>
      <c r="G864" s="91">
        <f t="shared" si="26"/>
        <v>1</v>
      </c>
    </row>
    <row r="865" spans="1:7" ht="12.75">
      <c r="A865" s="88"/>
      <c r="B865" s="88"/>
      <c r="C865" s="88">
        <v>4019</v>
      </c>
      <c r="D865" s="89" t="s">
        <v>222</v>
      </c>
      <c r="E865" s="90">
        <v>1926</v>
      </c>
      <c r="F865" s="90">
        <v>1925.74</v>
      </c>
      <c r="G865" s="91">
        <f t="shared" si="26"/>
        <v>0.999865005192108</v>
      </c>
    </row>
    <row r="866" spans="1:7" ht="12.75">
      <c r="A866" s="88"/>
      <c r="B866" s="88"/>
      <c r="C866" s="88">
        <v>4118</v>
      </c>
      <c r="D866" s="89" t="s">
        <v>84</v>
      </c>
      <c r="E866" s="90">
        <v>13781</v>
      </c>
      <c r="F866" s="90">
        <v>13780.86</v>
      </c>
      <c r="G866" s="91">
        <f t="shared" si="26"/>
        <v>0.9999898410855527</v>
      </c>
    </row>
    <row r="867" spans="1:7" ht="12.75">
      <c r="A867" s="88"/>
      <c r="B867" s="88"/>
      <c r="C867" s="88">
        <v>4119</v>
      </c>
      <c r="D867" s="89" t="s">
        <v>84</v>
      </c>
      <c r="E867" s="90">
        <v>6470</v>
      </c>
      <c r="F867" s="90">
        <v>6470.25</v>
      </c>
      <c r="G867" s="91">
        <f t="shared" si="26"/>
        <v>1.0000386398763523</v>
      </c>
    </row>
    <row r="868" spans="1:7" ht="12.75">
      <c r="A868" s="88"/>
      <c r="B868" s="88"/>
      <c r="C868" s="88">
        <v>4128</v>
      </c>
      <c r="D868" s="89" t="s">
        <v>22</v>
      </c>
      <c r="E868" s="90">
        <v>1971</v>
      </c>
      <c r="F868" s="90">
        <v>1970.7</v>
      </c>
      <c r="G868" s="91">
        <f t="shared" si="26"/>
        <v>0.9998477929984779</v>
      </c>
    </row>
    <row r="869" spans="1:7" ht="12.75">
      <c r="A869" s="88"/>
      <c r="B869" s="88"/>
      <c r="C869" s="88">
        <v>4129</v>
      </c>
      <c r="D869" s="89" t="s">
        <v>22</v>
      </c>
      <c r="E869" s="88">
        <v>925</v>
      </c>
      <c r="F869" s="90">
        <v>925.21</v>
      </c>
      <c r="G869" s="91">
        <f t="shared" si="26"/>
        <v>1.000227027027027</v>
      </c>
    </row>
    <row r="870" spans="1:7" ht="12.75">
      <c r="A870" s="88"/>
      <c r="B870" s="88"/>
      <c r="C870" s="88">
        <v>4178</v>
      </c>
      <c r="D870" s="89" t="s">
        <v>134</v>
      </c>
      <c r="E870" s="90">
        <v>94745</v>
      </c>
      <c r="F870" s="90">
        <v>94745</v>
      </c>
      <c r="G870" s="91">
        <f t="shared" si="26"/>
        <v>1</v>
      </c>
    </row>
    <row r="871" spans="1:7" ht="12.75">
      <c r="A871" s="88"/>
      <c r="B871" s="88"/>
      <c r="C871" s="88">
        <v>4179</v>
      </c>
      <c r="D871" s="89" t="s">
        <v>134</v>
      </c>
      <c r="E871" s="90">
        <v>43767</v>
      </c>
      <c r="F871" s="90">
        <v>43767.34</v>
      </c>
      <c r="G871" s="91">
        <f t="shared" si="26"/>
        <v>1.0000077684099893</v>
      </c>
    </row>
    <row r="872" spans="1:7" ht="12.75">
      <c r="A872" s="88"/>
      <c r="B872" s="88"/>
      <c r="C872" s="88">
        <v>4218</v>
      </c>
      <c r="D872" s="89" t="s">
        <v>13</v>
      </c>
      <c r="E872" s="90">
        <v>86964</v>
      </c>
      <c r="F872" s="90">
        <v>86941</v>
      </c>
      <c r="G872" s="91">
        <f t="shared" si="26"/>
        <v>0.999735522745044</v>
      </c>
    </row>
    <row r="873" spans="1:7" ht="12.75">
      <c r="A873" s="88"/>
      <c r="B873" s="88"/>
      <c r="C873" s="88">
        <v>4219</v>
      </c>
      <c r="D873" s="89" t="s">
        <v>13</v>
      </c>
      <c r="E873" s="90">
        <v>40833</v>
      </c>
      <c r="F873" s="90">
        <v>40821</v>
      </c>
      <c r="G873" s="91">
        <f t="shared" si="26"/>
        <v>0.9997061200499596</v>
      </c>
    </row>
    <row r="874" spans="1:7" ht="12.75">
      <c r="A874" s="88"/>
      <c r="B874" s="88"/>
      <c r="C874" s="88">
        <v>4278</v>
      </c>
      <c r="D874" s="89" t="s">
        <v>31</v>
      </c>
      <c r="E874" s="90">
        <v>3528</v>
      </c>
      <c r="F874" s="90">
        <v>3528.38</v>
      </c>
      <c r="G874" s="91">
        <f t="shared" si="26"/>
        <v>1.0001077097505668</v>
      </c>
    </row>
    <row r="875" spans="1:7" ht="12.75">
      <c r="A875" s="88"/>
      <c r="B875" s="88"/>
      <c r="C875" s="88">
        <v>4279</v>
      </c>
      <c r="D875" s="89" t="s">
        <v>31</v>
      </c>
      <c r="E875" s="90">
        <v>1656</v>
      </c>
      <c r="F875" s="90">
        <v>1656</v>
      </c>
      <c r="G875" s="91">
        <f aca="true" t="shared" si="27" ref="G875:G903">F875/E875</f>
        <v>1</v>
      </c>
    </row>
    <row r="876" spans="1:7" ht="12.75">
      <c r="A876" s="88"/>
      <c r="B876" s="88"/>
      <c r="C876" s="88">
        <v>4308</v>
      </c>
      <c r="D876" s="89" t="s">
        <v>35</v>
      </c>
      <c r="E876" s="90">
        <v>49105</v>
      </c>
      <c r="F876" s="90">
        <v>49105.02</v>
      </c>
      <c r="G876" s="91">
        <f t="shared" si="27"/>
        <v>1.0000004072905</v>
      </c>
    </row>
    <row r="877" spans="1:7" ht="12.75">
      <c r="A877" s="88"/>
      <c r="B877" s="88"/>
      <c r="C877" s="88">
        <v>4309</v>
      </c>
      <c r="D877" s="89" t="s">
        <v>35</v>
      </c>
      <c r="E877" s="90">
        <v>23055</v>
      </c>
      <c r="F877" s="90">
        <v>23055.4</v>
      </c>
      <c r="G877" s="91">
        <f t="shared" si="27"/>
        <v>1.0000173498156584</v>
      </c>
    </row>
    <row r="878" spans="1:7" s="21" customFormat="1" ht="25.5">
      <c r="A878" s="53"/>
      <c r="B878" s="70"/>
      <c r="C878" s="54"/>
      <c r="D878" s="46" t="s">
        <v>157</v>
      </c>
      <c r="E878" s="34">
        <f>SUM(E879:E880)</f>
        <v>146104</v>
      </c>
      <c r="F878" s="34">
        <f>SUM(F879:F880)</f>
        <v>146103.91999999998</v>
      </c>
      <c r="G878" s="91">
        <f t="shared" si="27"/>
        <v>0.9999994524448337</v>
      </c>
    </row>
    <row r="879" spans="1:7" s="21" customFormat="1" ht="25.5" outlineLevel="1">
      <c r="A879" s="53"/>
      <c r="B879" s="70"/>
      <c r="C879" s="54">
        <v>3248</v>
      </c>
      <c r="D879" s="55" t="s">
        <v>140</v>
      </c>
      <c r="E879" s="34">
        <v>99424</v>
      </c>
      <c r="F879" s="34">
        <v>99423.72</v>
      </c>
      <c r="G879" s="91">
        <f t="shared" si="27"/>
        <v>0.9999971837785645</v>
      </c>
    </row>
    <row r="880" spans="1:7" s="21" customFormat="1" ht="25.5" outlineLevel="1">
      <c r="A880" s="53"/>
      <c r="B880" s="70"/>
      <c r="C880" s="54">
        <v>3249</v>
      </c>
      <c r="D880" s="55" t="s">
        <v>140</v>
      </c>
      <c r="E880" s="34">
        <v>46680</v>
      </c>
      <c r="F880" s="34">
        <v>46680.2</v>
      </c>
      <c r="G880" s="91">
        <f t="shared" si="27"/>
        <v>1.0000042844901456</v>
      </c>
    </row>
    <row r="881" spans="1:7" s="21" customFormat="1" ht="12.75">
      <c r="A881" s="53"/>
      <c r="B881" s="70"/>
      <c r="C881" s="54"/>
      <c r="D881" s="46" t="s">
        <v>158</v>
      </c>
      <c r="E881" s="34">
        <f>SUM(E882:E883)</f>
        <v>32596</v>
      </c>
      <c r="F881" s="34">
        <f>SUM(F882:F883)</f>
        <v>32596.08</v>
      </c>
      <c r="G881" s="91">
        <f t="shared" si="27"/>
        <v>1.00000245428887</v>
      </c>
    </row>
    <row r="882" spans="1:7" s="21" customFormat="1" ht="25.5" outlineLevel="1">
      <c r="A882" s="53"/>
      <c r="B882" s="70"/>
      <c r="C882" s="54">
        <v>3248</v>
      </c>
      <c r="D882" s="55" t="s">
        <v>140</v>
      </c>
      <c r="E882" s="34">
        <v>22182</v>
      </c>
      <c r="F882" s="34">
        <v>22181.63</v>
      </c>
      <c r="G882" s="91">
        <f t="shared" si="27"/>
        <v>0.999983319808854</v>
      </c>
    </row>
    <row r="883" spans="1:7" s="21" customFormat="1" ht="25.5" outlineLevel="1">
      <c r="A883" s="53"/>
      <c r="B883" s="70"/>
      <c r="C883" s="54">
        <v>3249</v>
      </c>
      <c r="D883" s="55" t="s">
        <v>140</v>
      </c>
      <c r="E883" s="34">
        <v>10414</v>
      </c>
      <c r="F883" s="34">
        <v>10414.45</v>
      </c>
      <c r="G883" s="91">
        <f t="shared" si="27"/>
        <v>1.0000432110620319</v>
      </c>
    </row>
    <row r="884" spans="1:7" s="21" customFormat="1" ht="12.75">
      <c r="A884" s="53"/>
      <c r="B884" s="70"/>
      <c r="C884" s="54"/>
      <c r="D884" s="46" t="s">
        <v>191</v>
      </c>
      <c r="E884" s="34">
        <f>SUM(E885)</f>
        <v>6000</v>
      </c>
      <c r="F884" s="34">
        <f>SUM(F885)</f>
        <v>6000</v>
      </c>
      <c r="G884" s="91">
        <f t="shared" si="27"/>
        <v>1</v>
      </c>
    </row>
    <row r="885" spans="1:7" s="21" customFormat="1" ht="25.5" outlineLevel="1">
      <c r="A885" s="53"/>
      <c r="B885" s="70"/>
      <c r="C885" s="54">
        <v>3240</v>
      </c>
      <c r="D885" s="55" t="s">
        <v>140</v>
      </c>
      <c r="E885" s="34">
        <v>6000</v>
      </c>
      <c r="F885" s="34">
        <v>6000</v>
      </c>
      <c r="G885" s="91">
        <f t="shared" si="27"/>
        <v>1</v>
      </c>
    </row>
    <row r="886" spans="1:7" s="21" customFormat="1" ht="25.5">
      <c r="A886" s="53"/>
      <c r="B886" s="70"/>
      <c r="C886" s="54"/>
      <c r="D886" s="46" t="s">
        <v>250</v>
      </c>
      <c r="E886" s="34">
        <f>SUM(E887:E887)</f>
        <v>7200</v>
      </c>
      <c r="F886" s="34">
        <f>SUM(F887:F887)</f>
        <v>7200</v>
      </c>
      <c r="G886" s="91">
        <f t="shared" si="27"/>
        <v>1</v>
      </c>
    </row>
    <row r="887" spans="1:7" s="21" customFormat="1" ht="25.5" outlineLevel="1">
      <c r="A887" s="53"/>
      <c r="B887" s="70"/>
      <c r="C887" s="54">
        <v>3240</v>
      </c>
      <c r="D887" s="55" t="s">
        <v>140</v>
      </c>
      <c r="E887" s="34">
        <v>7200</v>
      </c>
      <c r="F887" s="34">
        <v>7200</v>
      </c>
      <c r="G887" s="91">
        <f t="shared" si="27"/>
        <v>1</v>
      </c>
    </row>
    <row r="888" spans="1:7" s="21" customFormat="1" ht="25.5">
      <c r="A888" s="53"/>
      <c r="B888" s="70"/>
      <c r="C888" s="54"/>
      <c r="D888" s="46" t="s">
        <v>213</v>
      </c>
      <c r="E888" s="34">
        <f>SUM(E889:E889)</f>
        <v>40800</v>
      </c>
      <c r="F888" s="34">
        <f>SUM(F889:F889)</f>
        <v>40800</v>
      </c>
      <c r="G888" s="91">
        <f t="shared" si="27"/>
        <v>1</v>
      </c>
    </row>
    <row r="889" spans="1:7" s="21" customFormat="1" ht="25.5" outlineLevel="1">
      <c r="A889" s="53"/>
      <c r="B889" s="70"/>
      <c r="C889" s="54">
        <v>3240</v>
      </c>
      <c r="D889" s="55" t="s">
        <v>140</v>
      </c>
      <c r="E889" s="34">
        <v>40800</v>
      </c>
      <c r="F889" s="34">
        <v>40800</v>
      </c>
      <c r="G889" s="91">
        <f t="shared" si="27"/>
        <v>1</v>
      </c>
    </row>
    <row r="890" spans="1:7" s="21" customFormat="1" ht="25.5">
      <c r="A890" s="53"/>
      <c r="B890" s="70"/>
      <c r="C890" s="54"/>
      <c r="D890" s="46" t="s">
        <v>214</v>
      </c>
      <c r="E890" s="34">
        <f>SUM(E891)</f>
        <v>28000</v>
      </c>
      <c r="F890" s="34">
        <f>SUM(F891)</f>
        <v>28000</v>
      </c>
      <c r="G890" s="91">
        <f t="shared" si="27"/>
        <v>1</v>
      </c>
    </row>
    <row r="891" spans="1:7" s="21" customFormat="1" ht="25.5" outlineLevel="1">
      <c r="A891" s="53"/>
      <c r="B891" s="70"/>
      <c r="C891" s="54">
        <v>3240</v>
      </c>
      <c r="D891" s="55" t="s">
        <v>140</v>
      </c>
      <c r="E891" s="34">
        <v>28000</v>
      </c>
      <c r="F891" s="34">
        <v>28000</v>
      </c>
      <c r="G891" s="91">
        <f t="shared" si="27"/>
        <v>1</v>
      </c>
    </row>
    <row r="892" spans="1:7" s="21" customFormat="1" ht="25.5">
      <c r="A892" s="53"/>
      <c r="B892" s="53"/>
      <c r="C892" s="54"/>
      <c r="D892" s="46" t="s">
        <v>183</v>
      </c>
      <c r="E892" s="48">
        <f>SUM(E893)</f>
        <v>59440</v>
      </c>
      <c r="F892" s="48">
        <f>SUM(F893)</f>
        <v>54488</v>
      </c>
      <c r="G892" s="91">
        <f t="shared" si="27"/>
        <v>0.9166890982503365</v>
      </c>
    </row>
    <row r="893" spans="1:7" s="21" customFormat="1" ht="12.75">
      <c r="A893" s="53"/>
      <c r="B893" s="53"/>
      <c r="C893" s="54">
        <v>3240</v>
      </c>
      <c r="D893" s="55" t="s">
        <v>123</v>
      </c>
      <c r="E893" s="78">
        <v>59440</v>
      </c>
      <c r="F893" s="78">
        <v>54488</v>
      </c>
      <c r="G893" s="91">
        <f t="shared" si="27"/>
        <v>0.9166890982503365</v>
      </c>
    </row>
    <row r="894" spans="1:7" s="3" customFormat="1" ht="25.5">
      <c r="A894" s="35"/>
      <c r="B894" s="35">
        <v>85446</v>
      </c>
      <c r="C894" s="39"/>
      <c r="D894" s="46" t="s">
        <v>94</v>
      </c>
      <c r="E894" s="37">
        <f>SUM(E896:E897)</f>
        <v>3029</v>
      </c>
      <c r="F894" s="37">
        <f>SUM(F896:F897)</f>
        <v>3028.8</v>
      </c>
      <c r="G894" s="91">
        <f t="shared" si="27"/>
        <v>0.9999339716077914</v>
      </c>
    </row>
    <row r="895" spans="1:7" s="3" customFormat="1" ht="12.75">
      <c r="A895" s="35"/>
      <c r="B895" s="35"/>
      <c r="C895" s="39"/>
      <c r="D895" s="46" t="s">
        <v>252</v>
      </c>
      <c r="E895" s="37"/>
      <c r="F895" s="37"/>
      <c r="G895" s="91"/>
    </row>
    <row r="896" spans="1:7" s="21" customFormat="1" ht="12.75" outlineLevel="1">
      <c r="A896" s="53"/>
      <c r="B896" s="53"/>
      <c r="C896" s="54">
        <v>4300</v>
      </c>
      <c r="D896" s="55" t="s">
        <v>35</v>
      </c>
      <c r="E896" s="67">
        <v>2535</v>
      </c>
      <c r="F896" s="67">
        <v>2535</v>
      </c>
      <c r="G896" s="91">
        <f t="shared" si="27"/>
        <v>1</v>
      </c>
    </row>
    <row r="897" spans="1:7" s="21" customFormat="1" ht="12.75" outlineLevel="1">
      <c r="A897" s="53"/>
      <c r="B897" s="53"/>
      <c r="C897" s="54">
        <v>4410</v>
      </c>
      <c r="D897" s="55" t="s">
        <v>25</v>
      </c>
      <c r="E897" s="67">
        <v>494</v>
      </c>
      <c r="F897" s="78">
        <v>493.8</v>
      </c>
      <c r="G897" s="91">
        <f t="shared" si="27"/>
        <v>0.9995951417004049</v>
      </c>
    </row>
    <row r="898" spans="1:7" s="3" customFormat="1" ht="12.75">
      <c r="A898" s="35"/>
      <c r="B898" s="35">
        <v>85495</v>
      </c>
      <c r="C898" s="39"/>
      <c r="D898" s="46" t="s">
        <v>45</v>
      </c>
      <c r="E898" s="41">
        <f>SUM(E899:E902)</f>
        <v>8585</v>
      </c>
      <c r="F898" s="41">
        <f>SUM(F899:F902)</f>
        <v>8584.95</v>
      </c>
      <c r="G898" s="91">
        <f t="shared" si="27"/>
        <v>0.9999941758881772</v>
      </c>
    </row>
    <row r="899" spans="1:7" s="21" customFormat="1" ht="25.5">
      <c r="A899" s="53"/>
      <c r="B899" s="53"/>
      <c r="C899" s="54">
        <v>4440</v>
      </c>
      <c r="D899" s="55" t="s">
        <v>27</v>
      </c>
      <c r="E899" s="41">
        <v>5481</v>
      </c>
      <c r="F899" s="41">
        <v>5481</v>
      </c>
      <c r="G899" s="91">
        <f t="shared" si="27"/>
        <v>1</v>
      </c>
    </row>
    <row r="900" spans="1:7" s="21" customFormat="1" ht="12.75">
      <c r="A900" s="53"/>
      <c r="B900" s="53"/>
      <c r="C900" s="54">
        <v>4010</v>
      </c>
      <c r="D900" s="55" t="s">
        <v>19</v>
      </c>
      <c r="E900" s="41">
        <v>2589</v>
      </c>
      <c r="F900" s="41">
        <v>2589</v>
      </c>
      <c r="G900" s="91">
        <f t="shared" si="27"/>
        <v>1</v>
      </c>
    </row>
    <row r="901" spans="1:7" s="21" customFormat="1" ht="12.75">
      <c r="A901" s="53"/>
      <c r="B901" s="53"/>
      <c r="C901" s="54">
        <v>4110</v>
      </c>
      <c r="D901" s="55" t="s">
        <v>84</v>
      </c>
      <c r="E901" s="41">
        <v>452</v>
      </c>
      <c r="F901" s="41">
        <v>451.52</v>
      </c>
      <c r="G901" s="91">
        <v>1</v>
      </c>
    </row>
    <row r="902" spans="1:7" s="21" customFormat="1" ht="12.75">
      <c r="A902" s="53"/>
      <c r="B902" s="53"/>
      <c r="C902" s="54">
        <v>4120</v>
      </c>
      <c r="D902" s="55" t="s">
        <v>22</v>
      </c>
      <c r="E902" s="41">
        <v>63</v>
      </c>
      <c r="F902" s="41">
        <v>63.43</v>
      </c>
      <c r="G902" s="91">
        <v>1</v>
      </c>
    </row>
    <row r="903" spans="1:7" s="21" customFormat="1" ht="12.75">
      <c r="A903" s="53"/>
      <c r="B903" s="53"/>
      <c r="C903" s="54"/>
      <c r="D903" s="46" t="s">
        <v>45</v>
      </c>
      <c r="E903" s="41">
        <f>SUM(E904)</f>
        <v>783</v>
      </c>
      <c r="F903" s="41">
        <f>SUM(F904)</f>
        <v>783</v>
      </c>
      <c r="G903" s="91">
        <f t="shared" si="27"/>
        <v>1</v>
      </c>
    </row>
    <row r="904" spans="1:7" s="21" customFormat="1" ht="25.5">
      <c r="A904" s="53"/>
      <c r="B904" s="53"/>
      <c r="C904" s="54">
        <v>4440</v>
      </c>
      <c r="D904" s="55" t="s">
        <v>27</v>
      </c>
      <c r="E904" s="41">
        <v>783</v>
      </c>
      <c r="F904" s="41">
        <v>783</v>
      </c>
      <c r="G904" s="91">
        <f aca="true" t="shared" si="28" ref="G904:G936">F904/E904</f>
        <v>1</v>
      </c>
    </row>
    <row r="905" spans="1:7" s="21" customFormat="1" ht="12.75">
      <c r="A905" s="53"/>
      <c r="B905" s="53"/>
      <c r="C905" s="39"/>
      <c r="D905" s="46" t="s">
        <v>45</v>
      </c>
      <c r="E905" s="41">
        <f>SUM(E907)</f>
        <v>4698</v>
      </c>
      <c r="F905" s="41">
        <f>SUM(F907)</f>
        <v>4698</v>
      </c>
      <c r="G905" s="91">
        <f t="shared" si="28"/>
        <v>1</v>
      </c>
    </row>
    <row r="906" spans="1:7" s="21" customFormat="1" ht="12.75">
      <c r="A906" s="53"/>
      <c r="B906" s="53"/>
      <c r="C906" s="54"/>
      <c r="D906" s="55" t="s">
        <v>230</v>
      </c>
      <c r="E906" s="41"/>
      <c r="F906" s="41"/>
      <c r="G906" s="91"/>
    </row>
    <row r="907" spans="1:7" s="21" customFormat="1" ht="25.5">
      <c r="A907" s="53"/>
      <c r="B907" s="53"/>
      <c r="C907" s="54">
        <v>4440</v>
      </c>
      <c r="D907" s="55" t="s">
        <v>27</v>
      </c>
      <c r="E907" s="41">
        <v>4698</v>
      </c>
      <c r="F907" s="41">
        <v>4698</v>
      </c>
      <c r="G907" s="91">
        <f t="shared" si="28"/>
        <v>1</v>
      </c>
    </row>
    <row r="908" spans="1:7" s="21" customFormat="1" ht="12.75">
      <c r="A908" s="53"/>
      <c r="B908" s="53"/>
      <c r="C908" s="54"/>
      <c r="D908" s="46" t="s">
        <v>45</v>
      </c>
      <c r="E908" s="41">
        <f>SUM(E910:E912)</f>
        <v>3104</v>
      </c>
      <c r="F908" s="41">
        <f>SUM(F910:F912)</f>
        <v>3103.95</v>
      </c>
      <c r="G908" s="91">
        <f t="shared" si="28"/>
        <v>0.9999838917525773</v>
      </c>
    </row>
    <row r="909" spans="1:7" s="21" customFormat="1" ht="12.75">
      <c r="A909" s="53"/>
      <c r="B909" s="53"/>
      <c r="C909" s="54"/>
      <c r="D909" s="55" t="s">
        <v>231</v>
      </c>
      <c r="E909" s="41"/>
      <c r="F909" s="41"/>
      <c r="G909" s="91"/>
    </row>
    <row r="910" spans="1:7" s="21" customFormat="1" ht="12.75">
      <c r="A910" s="53"/>
      <c r="B910" s="53"/>
      <c r="C910" s="54">
        <v>4010</v>
      </c>
      <c r="D910" s="55" t="s">
        <v>19</v>
      </c>
      <c r="E910" s="41">
        <v>2589</v>
      </c>
      <c r="F910" s="41">
        <v>2589</v>
      </c>
      <c r="G910" s="91">
        <f t="shared" si="28"/>
        <v>1</v>
      </c>
    </row>
    <row r="911" spans="1:7" s="21" customFormat="1" ht="12.75">
      <c r="A911" s="53"/>
      <c r="B911" s="53"/>
      <c r="C911" s="54">
        <v>4110</v>
      </c>
      <c r="D911" s="55" t="s">
        <v>84</v>
      </c>
      <c r="E911" s="41">
        <v>452</v>
      </c>
      <c r="F911" s="41">
        <v>451.52</v>
      </c>
      <c r="G911" s="91">
        <v>1</v>
      </c>
    </row>
    <row r="912" spans="1:7" s="21" customFormat="1" ht="12.75">
      <c r="A912" s="53"/>
      <c r="B912" s="53"/>
      <c r="C912" s="54">
        <v>4120</v>
      </c>
      <c r="D912" s="55" t="s">
        <v>22</v>
      </c>
      <c r="E912" s="41">
        <v>63</v>
      </c>
      <c r="F912" s="41">
        <v>63.43</v>
      </c>
      <c r="G912" s="91">
        <v>1</v>
      </c>
    </row>
    <row r="913" spans="1:7" s="13" customFormat="1" ht="25.5">
      <c r="A913" s="28">
        <v>921</v>
      </c>
      <c r="B913" s="28"/>
      <c r="C913" s="29"/>
      <c r="D913" s="47" t="s">
        <v>106</v>
      </c>
      <c r="E913" s="31">
        <f>E919+E916+E914</f>
        <v>118000</v>
      </c>
      <c r="F913" s="31">
        <f>F919+F916+F914</f>
        <v>117952.73999999999</v>
      </c>
      <c r="G913" s="91">
        <f t="shared" si="28"/>
        <v>0.9995994915254236</v>
      </c>
    </row>
    <row r="914" spans="1:7" s="21" customFormat="1" ht="12.75" outlineLevel="1">
      <c r="A914" s="35"/>
      <c r="B914" s="35">
        <v>92108</v>
      </c>
      <c r="C914" s="39"/>
      <c r="D914" s="71" t="s">
        <v>199</v>
      </c>
      <c r="E914" s="72">
        <f>SUM(E915:E915)</f>
        <v>3200</v>
      </c>
      <c r="F914" s="73">
        <f>SUM(F915:F915)</f>
        <v>3200</v>
      </c>
      <c r="G914" s="91">
        <f t="shared" si="28"/>
        <v>1</v>
      </c>
    </row>
    <row r="915" spans="1:7" s="21" customFormat="1" ht="33.75" outlineLevel="1">
      <c r="A915" s="53"/>
      <c r="B915" s="53"/>
      <c r="C915" s="54">
        <v>2820</v>
      </c>
      <c r="D915" s="74" t="s">
        <v>190</v>
      </c>
      <c r="E915" s="75">
        <v>3200</v>
      </c>
      <c r="F915" s="76">
        <v>3200</v>
      </c>
      <c r="G915" s="91">
        <f t="shared" si="28"/>
        <v>1</v>
      </c>
    </row>
    <row r="916" spans="1:7" s="12" customFormat="1" ht="12.75" outlineLevel="1">
      <c r="A916" s="35"/>
      <c r="B916" s="35">
        <v>92116</v>
      </c>
      <c r="C916" s="39"/>
      <c r="D916" s="46" t="s">
        <v>107</v>
      </c>
      <c r="E916" s="40">
        <f>SUM(E917:E918)</f>
        <v>61653</v>
      </c>
      <c r="F916" s="40">
        <f>SUM(F917:F918)</f>
        <v>61652.62</v>
      </c>
      <c r="G916" s="91">
        <f t="shared" si="28"/>
        <v>0.9999938364718668</v>
      </c>
    </row>
    <row r="917" spans="1:7" ht="63.75" outlineLevel="2">
      <c r="A917" s="32"/>
      <c r="B917" s="32"/>
      <c r="C917" s="33">
        <v>2310</v>
      </c>
      <c r="D917" s="38" t="s">
        <v>124</v>
      </c>
      <c r="E917" s="41">
        <v>57000</v>
      </c>
      <c r="F917" s="41">
        <v>57000</v>
      </c>
      <c r="G917" s="91">
        <f t="shared" si="28"/>
        <v>1</v>
      </c>
    </row>
    <row r="918" spans="1:7" ht="12.75" outlineLevel="2">
      <c r="A918" s="32"/>
      <c r="B918" s="32"/>
      <c r="C918" s="33">
        <v>4210</v>
      </c>
      <c r="D918" s="38" t="s">
        <v>13</v>
      </c>
      <c r="E918" s="41">
        <v>4653</v>
      </c>
      <c r="F918" s="41">
        <v>4652.62</v>
      </c>
      <c r="G918" s="91">
        <f t="shared" si="28"/>
        <v>0.9999183322587578</v>
      </c>
    </row>
    <row r="919" spans="1:7" s="12" customFormat="1" ht="12.75" outlineLevel="1">
      <c r="A919" s="35"/>
      <c r="B919" s="35">
        <v>92195</v>
      </c>
      <c r="C919" s="39"/>
      <c r="D919" s="46" t="s">
        <v>45</v>
      </c>
      <c r="E919" s="40">
        <f>SUM(E920:E924)</f>
        <v>53147</v>
      </c>
      <c r="F919" s="40">
        <f>SUM(F920:F924)</f>
        <v>53100.119999999995</v>
      </c>
      <c r="G919" s="91">
        <v>1</v>
      </c>
    </row>
    <row r="920" spans="1:7" s="21" customFormat="1" ht="33.75" outlineLevel="2">
      <c r="A920" s="53"/>
      <c r="B920" s="53"/>
      <c r="C920" s="54">
        <v>2810</v>
      </c>
      <c r="D920" s="74" t="s">
        <v>198</v>
      </c>
      <c r="E920" s="75">
        <v>6000</v>
      </c>
      <c r="F920" s="76">
        <f>F927</f>
        <v>6000</v>
      </c>
      <c r="G920" s="91">
        <f t="shared" si="28"/>
        <v>1</v>
      </c>
    </row>
    <row r="921" spans="1:7" s="21" customFormat="1" ht="33.75" outlineLevel="2">
      <c r="A921" s="53"/>
      <c r="B921" s="53"/>
      <c r="C921" s="54">
        <v>2820</v>
      </c>
      <c r="D921" s="74" t="s">
        <v>190</v>
      </c>
      <c r="E921" s="75">
        <v>18800</v>
      </c>
      <c r="F921" s="76">
        <f>F928</f>
        <v>18791.34</v>
      </c>
      <c r="G921" s="91">
        <f t="shared" si="28"/>
        <v>0.9995393617021276</v>
      </c>
    </row>
    <row r="922" spans="1:7" ht="12.75" outlineLevel="2">
      <c r="A922" s="32"/>
      <c r="B922" s="32"/>
      <c r="C922" s="33">
        <v>4210</v>
      </c>
      <c r="D922" s="38" t="s">
        <v>13</v>
      </c>
      <c r="E922" s="41">
        <v>16669</v>
      </c>
      <c r="F922" s="41">
        <f>F929+F932</f>
        <v>16631.53</v>
      </c>
      <c r="G922" s="91">
        <f t="shared" si="28"/>
        <v>0.9977521147039414</v>
      </c>
    </row>
    <row r="923" spans="1:7" ht="12.75" outlineLevel="2">
      <c r="A923" s="32"/>
      <c r="B923" s="32"/>
      <c r="C923" s="33">
        <v>4170</v>
      </c>
      <c r="D923" s="38" t="s">
        <v>133</v>
      </c>
      <c r="E923" s="41">
        <v>1400</v>
      </c>
      <c r="F923" s="41">
        <f>F933</f>
        <v>1400</v>
      </c>
      <c r="G923" s="91">
        <f t="shared" si="28"/>
        <v>1</v>
      </c>
    </row>
    <row r="924" spans="1:7" ht="12.75" outlineLevel="2">
      <c r="A924" s="32"/>
      <c r="B924" s="32"/>
      <c r="C924" s="33">
        <v>4300</v>
      </c>
      <c r="D924" s="38" t="s">
        <v>35</v>
      </c>
      <c r="E924" s="41">
        <v>10278</v>
      </c>
      <c r="F924" s="41">
        <f>F934+F930</f>
        <v>10277.25</v>
      </c>
      <c r="G924" s="91">
        <f t="shared" si="28"/>
        <v>0.9999270286047869</v>
      </c>
    </row>
    <row r="925" spans="1:7" ht="12.75">
      <c r="A925" s="32"/>
      <c r="B925" s="32"/>
      <c r="C925" s="38" t="s">
        <v>36</v>
      </c>
      <c r="D925" s="66"/>
      <c r="E925" s="41"/>
      <c r="F925" s="41"/>
      <c r="G925" s="91"/>
    </row>
    <row r="926" spans="1:7" ht="12.75">
      <c r="A926" s="32"/>
      <c r="B926" s="32"/>
      <c r="C926" s="39"/>
      <c r="D926" s="46" t="s">
        <v>155</v>
      </c>
      <c r="E926" s="41">
        <f>SUM(E927:E930)</f>
        <v>48247</v>
      </c>
      <c r="F926" s="41">
        <f>SUM(F927:F930)</f>
        <v>48200.12</v>
      </c>
      <c r="G926" s="91">
        <v>1</v>
      </c>
    </row>
    <row r="927" spans="1:7" s="21" customFormat="1" ht="33.75" outlineLevel="2">
      <c r="A927" s="53"/>
      <c r="B927" s="53"/>
      <c r="C927" s="54">
        <v>2810</v>
      </c>
      <c r="D927" s="74" t="s">
        <v>198</v>
      </c>
      <c r="E927" s="75">
        <v>6000</v>
      </c>
      <c r="F927" s="76">
        <v>6000</v>
      </c>
      <c r="G927" s="91">
        <f t="shared" si="28"/>
        <v>1</v>
      </c>
    </row>
    <row r="928" spans="1:7" s="21" customFormat="1" ht="33.75" outlineLevel="2">
      <c r="A928" s="53"/>
      <c r="B928" s="53"/>
      <c r="C928" s="54">
        <v>2820</v>
      </c>
      <c r="D928" s="74" t="s">
        <v>190</v>
      </c>
      <c r="E928" s="75">
        <v>18800</v>
      </c>
      <c r="F928" s="76">
        <v>18791.34</v>
      </c>
      <c r="G928" s="91">
        <f t="shared" si="28"/>
        <v>0.9995393617021276</v>
      </c>
    </row>
    <row r="929" spans="1:7" ht="12.75" outlineLevel="1">
      <c r="A929" s="32"/>
      <c r="B929" s="32"/>
      <c r="C929" s="33">
        <v>4210</v>
      </c>
      <c r="D929" s="38" t="s">
        <v>13</v>
      </c>
      <c r="E929" s="41">
        <v>14669</v>
      </c>
      <c r="F929" s="41">
        <v>14631.53</v>
      </c>
      <c r="G929" s="91">
        <f t="shared" si="28"/>
        <v>0.9974456336491923</v>
      </c>
    </row>
    <row r="930" spans="1:7" ht="12.75" outlineLevel="1">
      <c r="A930" s="32"/>
      <c r="B930" s="32"/>
      <c r="C930" s="33">
        <v>4300</v>
      </c>
      <c r="D930" s="38" t="s">
        <v>35</v>
      </c>
      <c r="E930" s="41">
        <v>8778</v>
      </c>
      <c r="F930" s="41">
        <v>8777.25</v>
      </c>
      <c r="G930" s="91">
        <f t="shared" si="28"/>
        <v>0.9999145591250854</v>
      </c>
    </row>
    <row r="931" spans="1:7" ht="25.5">
      <c r="A931" s="32"/>
      <c r="B931" s="49"/>
      <c r="C931" s="35"/>
      <c r="D931" s="46" t="s">
        <v>159</v>
      </c>
      <c r="E931" s="34">
        <f>SUM(E932:E934)</f>
        <v>4900</v>
      </c>
      <c r="F931" s="34">
        <f>SUM(F932:F934)</f>
        <v>4900</v>
      </c>
      <c r="G931" s="91">
        <f t="shared" si="28"/>
        <v>1</v>
      </c>
    </row>
    <row r="932" spans="1:7" ht="12.75" outlineLevel="1">
      <c r="A932" s="32"/>
      <c r="B932" s="32"/>
      <c r="C932" s="33">
        <v>4210</v>
      </c>
      <c r="D932" s="38" t="s">
        <v>13</v>
      </c>
      <c r="E932" s="69">
        <v>2000</v>
      </c>
      <c r="F932" s="69">
        <v>2000</v>
      </c>
      <c r="G932" s="91">
        <f t="shared" si="28"/>
        <v>1</v>
      </c>
    </row>
    <row r="933" spans="1:7" ht="12.75" outlineLevel="2">
      <c r="A933" s="32"/>
      <c r="B933" s="32"/>
      <c r="C933" s="33">
        <v>4170</v>
      </c>
      <c r="D933" s="38" t="s">
        <v>133</v>
      </c>
      <c r="E933" s="41">
        <v>1400</v>
      </c>
      <c r="F933" s="41">
        <v>1400</v>
      </c>
      <c r="G933" s="91">
        <f t="shared" si="28"/>
        <v>1</v>
      </c>
    </row>
    <row r="934" spans="1:7" ht="12.75" outlineLevel="1">
      <c r="A934" s="32"/>
      <c r="B934" s="32"/>
      <c r="C934" s="33">
        <v>4300</v>
      </c>
      <c r="D934" s="38" t="s">
        <v>111</v>
      </c>
      <c r="E934" s="69">
        <v>1500</v>
      </c>
      <c r="F934" s="69">
        <v>1500</v>
      </c>
      <c r="G934" s="91">
        <f t="shared" si="28"/>
        <v>1</v>
      </c>
    </row>
    <row r="935" spans="1:7" s="13" customFormat="1" ht="12.75">
      <c r="A935" s="28">
        <v>926</v>
      </c>
      <c r="B935" s="28"/>
      <c r="C935" s="29"/>
      <c r="D935" s="47" t="s">
        <v>108</v>
      </c>
      <c r="E935" s="31">
        <f>SUM(E936:E936)</f>
        <v>103000</v>
      </c>
      <c r="F935" s="31">
        <f>SUM(F936:F936)</f>
        <v>102967.67</v>
      </c>
      <c r="G935" s="91">
        <f t="shared" si="28"/>
        <v>0.9996861165048544</v>
      </c>
    </row>
    <row r="936" spans="1:7" s="12" customFormat="1" ht="25.5" outlineLevel="1">
      <c r="A936" s="35"/>
      <c r="B936" s="35">
        <v>92605</v>
      </c>
      <c r="C936" s="39"/>
      <c r="D936" s="46" t="s">
        <v>109</v>
      </c>
      <c r="E936" s="40">
        <f>SUM(E937:E941)</f>
        <v>103000</v>
      </c>
      <c r="F936" s="40">
        <f>SUM(F937:F941)</f>
        <v>102967.67</v>
      </c>
      <c r="G936" s="91">
        <f t="shared" si="28"/>
        <v>0.9996861165048544</v>
      </c>
    </row>
    <row r="937" spans="1:7" s="21" customFormat="1" ht="33.75" outlineLevel="2">
      <c r="A937" s="53"/>
      <c r="B937" s="53"/>
      <c r="C937" s="54">
        <v>2820</v>
      </c>
      <c r="D937" s="74" t="s">
        <v>190</v>
      </c>
      <c r="E937" s="75">
        <v>75000</v>
      </c>
      <c r="F937" s="76">
        <f>F943</f>
        <v>74996.91</v>
      </c>
      <c r="G937" s="91">
        <f aca="true" t="shared" si="29" ref="G937:G951">F937/E937</f>
        <v>0.9999588</v>
      </c>
    </row>
    <row r="938" spans="1:7" ht="12.75" outlineLevel="2">
      <c r="A938" s="32"/>
      <c r="B938" s="32"/>
      <c r="C938" s="33">
        <v>4210</v>
      </c>
      <c r="D938" s="38" t="s">
        <v>13</v>
      </c>
      <c r="E938" s="41">
        <v>18608</v>
      </c>
      <c r="F938" s="41">
        <f>F944+F948+F950</f>
        <v>18579.03</v>
      </c>
      <c r="G938" s="91">
        <f t="shared" si="29"/>
        <v>0.9984431427343078</v>
      </c>
    </row>
    <row r="939" spans="1:7" ht="12.75" outlineLevel="2">
      <c r="A939" s="32"/>
      <c r="B939" s="32"/>
      <c r="C939" s="33">
        <v>4170</v>
      </c>
      <c r="D939" s="38" t="s">
        <v>133</v>
      </c>
      <c r="E939" s="41">
        <v>1500</v>
      </c>
      <c r="F939" s="41">
        <f>F945</f>
        <v>1500</v>
      </c>
      <c r="G939" s="91">
        <f t="shared" si="29"/>
        <v>1</v>
      </c>
    </row>
    <row r="940" spans="1:7" ht="12.75" outlineLevel="2">
      <c r="A940" s="32"/>
      <c r="B940" s="32"/>
      <c r="C940" s="33">
        <v>4300</v>
      </c>
      <c r="D940" s="38" t="s">
        <v>35</v>
      </c>
      <c r="E940" s="41">
        <v>7892</v>
      </c>
      <c r="F940" s="41">
        <f>F946</f>
        <v>7891.73</v>
      </c>
      <c r="G940" s="91">
        <f t="shared" si="29"/>
        <v>0.9999657881398885</v>
      </c>
    </row>
    <row r="941" spans="1:7" ht="12.75">
      <c r="A941" s="32"/>
      <c r="B941" s="32"/>
      <c r="C941" s="38" t="s">
        <v>36</v>
      </c>
      <c r="D941" s="66"/>
      <c r="E941" s="41"/>
      <c r="F941" s="41"/>
      <c r="G941" s="91"/>
    </row>
    <row r="942" spans="1:7" ht="12.75">
      <c r="A942" s="32"/>
      <c r="B942" s="32"/>
      <c r="C942" s="39"/>
      <c r="D942" s="46" t="s">
        <v>177</v>
      </c>
      <c r="E942" s="41">
        <f>SUM(E943:E946)</f>
        <v>98500</v>
      </c>
      <c r="F942" s="41">
        <f>SUM(F943:F946)</f>
        <v>98467.64</v>
      </c>
      <c r="G942" s="91">
        <f t="shared" si="29"/>
        <v>0.9996714720812183</v>
      </c>
    </row>
    <row r="943" spans="1:7" s="21" customFormat="1" ht="33.75" outlineLevel="2">
      <c r="A943" s="53"/>
      <c r="B943" s="53"/>
      <c r="C943" s="54">
        <v>2820</v>
      </c>
      <c r="D943" s="74" t="s">
        <v>190</v>
      </c>
      <c r="E943" s="75">
        <v>75000</v>
      </c>
      <c r="F943" s="76">
        <v>74996.91</v>
      </c>
      <c r="G943" s="91">
        <f t="shared" si="29"/>
        <v>0.9999588</v>
      </c>
    </row>
    <row r="944" spans="1:7" ht="12.75" outlineLevel="1">
      <c r="A944" s="32"/>
      <c r="B944" s="32"/>
      <c r="C944" s="33">
        <v>4210</v>
      </c>
      <c r="D944" s="38" t="s">
        <v>13</v>
      </c>
      <c r="E944" s="41">
        <v>14108</v>
      </c>
      <c r="F944" s="41">
        <v>14079</v>
      </c>
      <c r="G944" s="91">
        <f t="shared" si="29"/>
        <v>0.9979444286929402</v>
      </c>
    </row>
    <row r="945" spans="1:7" ht="12.75" outlineLevel="1">
      <c r="A945" s="32"/>
      <c r="B945" s="32"/>
      <c r="C945" s="33">
        <v>4170</v>
      </c>
      <c r="D945" s="38" t="s">
        <v>133</v>
      </c>
      <c r="E945" s="41">
        <v>1500</v>
      </c>
      <c r="F945" s="41">
        <v>1500</v>
      </c>
      <c r="G945" s="91">
        <f t="shared" si="29"/>
        <v>1</v>
      </c>
    </row>
    <row r="946" spans="1:7" ht="12.75" outlineLevel="1">
      <c r="A946" s="32"/>
      <c r="B946" s="32"/>
      <c r="C946" s="33">
        <v>4300</v>
      </c>
      <c r="D946" s="38" t="s">
        <v>35</v>
      </c>
      <c r="E946" s="41">
        <v>7892</v>
      </c>
      <c r="F946" s="41">
        <v>7891.73</v>
      </c>
      <c r="G946" s="91">
        <f t="shared" si="29"/>
        <v>0.9999657881398885</v>
      </c>
    </row>
    <row r="947" spans="1:7" ht="12.75">
      <c r="A947" s="32"/>
      <c r="B947" s="32"/>
      <c r="C947" s="39"/>
      <c r="D947" s="46" t="s">
        <v>160</v>
      </c>
      <c r="E947" s="41">
        <f>SUM(E948)</f>
        <v>3500</v>
      </c>
      <c r="F947" s="41">
        <f>SUM(F948)</f>
        <v>3500</v>
      </c>
      <c r="G947" s="91">
        <f t="shared" si="29"/>
        <v>1</v>
      </c>
    </row>
    <row r="948" spans="1:7" ht="12.75">
      <c r="A948" s="32"/>
      <c r="B948" s="32"/>
      <c r="C948" s="33">
        <v>4210</v>
      </c>
      <c r="D948" s="38" t="s">
        <v>13</v>
      </c>
      <c r="E948" s="41">
        <v>3500</v>
      </c>
      <c r="F948" s="41">
        <v>3500</v>
      </c>
      <c r="G948" s="91">
        <f t="shared" si="29"/>
        <v>1</v>
      </c>
    </row>
    <row r="949" spans="1:7" ht="12.75">
      <c r="A949" s="32"/>
      <c r="B949" s="32"/>
      <c r="C949" s="39"/>
      <c r="D949" s="46" t="s">
        <v>178</v>
      </c>
      <c r="E949" s="41">
        <f>SUM(E950)</f>
        <v>1000</v>
      </c>
      <c r="F949" s="41">
        <f>SUM(F950)</f>
        <v>1000.03</v>
      </c>
      <c r="G949" s="91">
        <f t="shared" si="29"/>
        <v>1.00003</v>
      </c>
    </row>
    <row r="950" spans="1:7" ht="12.75">
      <c r="A950" s="32"/>
      <c r="B950" s="32"/>
      <c r="C950" s="33">
        <v>4210</v>
      </c>
      <c r="D950" s="38" t="s">
        <v>13</v>
      </c>
      <c r="E950" s="41">
        <v>1000</v>
      </c>
      <c r="F950" s="41">
        <v>1000.03</v>
      </c>
      <c r="G950" s="91">
        <f t="shared" si="29"/>
        <v>1.00003</v>
      </c>
    </row>
    <row r="951" spans="1:7" s="13" customFormat="1" ht="12.75">
      <c r="A951" s="28"/>
      <c r="B951" s="28"/>
      <c r="C951" s="29"/>
      <c r="D951" s="47" t="s">
        <v>55</v>
      </c>
      <c r="E951" s="31">
        <f>E8+E11+E16+E60+E83+E109+E166+E172+E175+E709+E439+E425+E913+E935+E180+E415+E747+E158</f>
        <v>55880051</v>
      </c>
      <c r="F951" s="31">
        <f>SUM(F8+F11+F16+F60+F83+F109+F158+F166+F172+F175+F180+F415+F425+F439+F709+F747+F913+F935)</f>
        <v>55711358.31</v>
      </c>
      <c r="G951" s="91">
        <f t="shared" si="29"/>
        <v>0.9969811643514785</v>
      </c>
    </row>
    <row r="952" spans="1:7" s="13" customFormat="1" ht="12.75">
      <c r="A952" s="8"/>
      <c r="B952" s="8"/>
      <c r="C952" s="10"/>
      <c r="D952" s="19"/>
      <c r="E952" s="24"/>
      <c r="F952" s="24"/>
      <c r="G952" s="24"/>
    </row>
  </sheetData>
  <printOptions/>
  <pageMargins left="0.7874015748031497" right="0.7874015748031497" top="0.7086614173228347" bottom="0.6692913385826772" header="0.5118110236220472" footer="0.35433070866141736"/>
  <pageSetup firstPageNumber="10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1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2007-03-14T12:11:56Z</cp:lastPrinted>
  <dcterms:created xsi:type="dcterms:W3CDTF">2002-09-13T05:51:01Z</dcterms:created>
  <dcterms:modified xsi:type="dcterms:W3CDTF">2007-03-14T14:28:08Z</dcterms:modified>
  <cp:category/>
  <cp:version/>
  <cp:contentType/>
  <cp:contentStatus/>
</cp:coreProperties>
</file>