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26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<sst xmlns="http://schemas.openxmlformats.org/spreadsheetml/2006/main" count="304" uniqueCount="160">
  <si>
    <t xml:space="preserve">PLAN </t>
  </si>
  <si>
    <t xml:space="preserve">WYKONANIE </t>
  </si>
  <si>
    <t xml:space="preserve">OPIS  DOCHODÓW   BUDŻETOWYCH  ZREALIZOWANYCH  W  2006   ROKU </t>
  </si>
  <si>
    <t>Melioracje wodne</t>
  </si>
  <si>
    <t>dochody z realizacji zadania-melioracje wodne.</t>
  </si>
  <si>
    <t xml:space="preserve">RAZEM  </t>
  </si>
  <si>
    <t>Gospodarka gruntami i nieruchomościami</t>
  </si>
  <si>
    <t>Dochody ze sprzedaży majątku</t>
  </si>
  <si>
    <t>Dochody z tytułu najmu i umów o podobnym charakterze</t>
  </si>
  <si>
    <t xml:space="preserve">Dochody z tytułu najmu w tym:dzierżawa gruntu położonego na terenie ZS CKU w Gronowie-12.388 PLN, zwrot poniesionych kosztów eksploatacyjne lokali mieszkalnych w Chełmży - 2.265 PLN, czynsz  w lokalach mieszkalnych w Toruniu -3.516 PLN, wpływy z opłat za trwały zarząd, opłaty z tyt. wieczystego użytkowania gruntów - 5.163 PLN.                                                                              </t>
  </si>
  <si>
    <t>Dochody z realizacji zadań z zakresu administracji rządowej -gospodarka nieruchomościami Skarbu Państwa</t>
  </si>
  <si>
    <t>Pozostałe dochody</t>
  </si>
  <si>
    <t>Odsetki od nieterminowej zapłaty</t>
  </si>
  <si>
    <t>Nadzór budowlany</t>
  </si>
  <si>
    <t>Dochody z realizacji zadań z zakresu administracji rządowej oraz innych zadań zleconych ustawami</t>
  </si>
  <si>
    <t>750-75015</t>
  </si>
  <si>
    <t>700-70005</t>
  </si>
  <si>
    <t>Starostwo Powiatowe</t>
  </si>
  <si>
    <t>Dochody z tytułu opłat komunikacyjnych, opłaty za licencje (wg odrębnego zestawienia)</t>
  </si>
  <si>
    <t xml:space="preserve">Dochody z tyt.najmu i umów o podobnym charakterze  </t>
  </si>
  <si>
    <t>Wpływy z tyt. administrowania budynków, oraz zwrotu przez użytkowników poniesionych kosztów eksploatacyjnych -budynek przy ul.Szosa Chełmińska 30/32 w Toruniu 115.915 PLN , budynek przy ul. Dekerta 24 w Toruniu 61.973 PLN.</t>
  </si>
  <si>
    <t>Wpływy z tyt. zwrotu poniesionych wydatków na wynagrodzenia pracowników zatrudnionych w ramach robót publicznych, wpływy z tyt. różnych opłat(karty wędkarskie, karty parkingowe), prowizja za sprzedaż znaków skarbowych, odsetki od nieterminowej zapłaty, odsetki bankowe z lokaty "OVERNIGHT"</t>
  </si>
  <si>
    <t>750-75020</t>
  </si>
  <si>
    <t>Ochrona zdrowia</t>
  </si>
  <si>
    <t>Wpływy z tytułu należności zlikwidowanego ZOZ-u w Chełmży</t>
  </si>
  <si>
    <t>851-85111</t>
  </si>
  <si>
    <t>Ośrodki wsparcia</t>
  </si>
  <si>
    <t>Odsetki bankowe</t>
  </si>
  <si>
    <t>852-85203</t>
  </si>
  <si>
    <t>Pomoc materialna dla uczniów</t>
  </si>
  <si>
    <t>Odsetki bankowe od środków finansowych ZPORR</t>
  </si>
  <si>
    <t>854-85415</t>
  </si>
  <si>
    <t xml:space="preserve">Wyszczególnienie dochodów  powiatu </t>
  </si>
  <si>
    <t xml:space="preserve">Stopień  wykonania  dochodów </t>
  </si>
  <si>
    <t xml:space="preserve">Subwencja  oświatowa </t>
  </si>
  <si>
    <t>Subwencja  wyrównawcza</t>
  </si>
  <si>
    <t>Razem  subwencje</t>
  </si>
  <si>
    <t>Wpływ  subwencji  wyrównawczej    prawidłowy .</t>
  </si>
  <si>
    <t xml:space="preserve">Dotacje  na  zadania   z  zakresu  administracji  rządowej  wykonywane  przez  powiat </t>
  </si>
  <si>
    <t xml:space="preserve">Dotacje  otrzymywane  na  podstawie  porozumień  z  organami  administracji  państwowej </t>
  </si>
  <si>
    <t>Dotacje  na  zadania  własne  powiatu</t>
  </si>
  <si>
    <t xml:space="preserve">Subwencja  równoważąca </t>
  </si>
  <si>
    <t xml:space="preserve">Toruńskiego  z  wykonania  budżetu  Powiatu </t>
  </si>
  <si>
    <t xml:space="preserve">WYSZCZEGÓLNIENIE </t>
  </si>
  <si>
    <t xml:space="preserve">PLAN     BUDŻETU  PO  ZMIANACH  </t>
  </si>
  <si>
    <t xml:space="preserve">OPIS   OTRZYMANYCH   DOCHODÓW  BUDŻETOWYCH  </t>
  </si>
  <si>
    <t xml:space="preserve">Dochody  z  najmu  i  umów  o  podobnym   charakterze </t>
  </si>
  <si>
    <t xml:space="preserve">sprzedaż  majątku </t>
  </si>
  <si>
    <t xml:space="preserve">dochody  z  odpłatności  mieszkańców  DPS  wg  starych   zasad   finansowych </t>
  </si>
  <si>
    <t xml:space="preserve">dochody  z  odpłatności  mieszkańców  DPS  wg  nowych    zasad    finansowych </t>
  </si>
  <si>
    <t xml:space="preserve">inne  dochody  </t>
  </si>
  <si>
    <t xml:space="preserve">DPS  BROWINA  </t>
  </si>
  <si>
    <t xml:space="preserve">RAZEM </t>
  </si>
  <si>
    <t xml:space="preserve">DPS  DOBRZEJEWICE </t>
  </si>
  <si>
    <t xml:space="preserve">DPS  WIELKA  NIESZAWKA </t>
  </si>
  <si>
    <t>DPS  PIGŻA</t>
  </si>
  <si>
    <t xml:space="preserve">Wpływy z tytułu usług        </t>
  </si>
  <si>
    <t>Energia, woda, telefony</t>
  </si>
  <si>
    <t>Wpływy za SIWZ</t>
  </si>
  <si>
    <t xml:space="preserve">Odsetki bankowe </t>
  </si>
  <si>
    <t xml:space="preserve">PZD   W  TORUNIU </t>
  </si>
  <si>
    <t xml:space="preserve">Z.SZ. W  CHEŁMŻY </t>
  </si>
  <si>
    <t xml:space="preserve">PORADNIA  PSYCHOLOGICZNO-PEDAGOGICZNA  W  CHEŁMŻY </t>
  </si>
  <si>
    <t xml:space="preserve">Z.SZ. CKU  W  GRONOWIE </t>
  </si>
  <si>
    <t xml:space="preserve">PCPR  W  TORUNIU </t>
  </si>
  <si>
    <t xml:space="preserve">PUP  W  TORUNIU </t>
  </si>
  <si>
    <t xml:space="preserve">ZESTAWIENIA  DOCHODÓW  WŁASNYCH  W  JEDNOSTKACH  ORGANIZACYJNYCH </t>
  </si>
  <si>
    <t xml:space="preserve">RAZEM  DOCHODY  BUDŻETOWE </t>
  </si>
  <si>
    <t xml:space="preserve">STAROSTWO  POWIATOWE  W  TORUNIU </t>
  </si>
  <si>
    <t xml:space="preserve">wg  zestawień  poniżej </t>
  </si>
  <si>
    <t xml:space="preserve">Dochody  własne  jednostek </t>
  </si>
  <si>
    <t xml:space="preserve">Pozostałe  dochody  (  porozumienia  ,inne  ) </t>
  </si>
  <si>
    <t>Dotacje  na  realizację  zadań  administracji  państwowej  realizowanych  przez  powiat  na  podstawie  porozumień przekazywane  są  zgodnie  z harmonogramem .</t>
  </si>
  <si>
    <t xml:space="preserve">Udział  powiatu  w  podatkach  budżetu  państwa </t>
  </si>
  <si>
    <t>Załącznik  nr  4  do  sprawozdania  Zarządu Powiatu</t>
  </si>
  <si>
    <t>Toruńskiego  za okres  I  półrocze  2006  roku .</t>
  </si>
  <si>
    <t xml:space="preserve">STOPIEŃ  REALIZACJI  PLANU  DOCHODÓW  BUDŻETOWYCH  WG  STANU  NA   DZIEŃ  30.06.2006 </t>
  </si>
  <si>
    <t xml:space="preserve">Plan  na  30.06.2006  </t>
  </si>
  <si>
    <t xml:space="preserve">Wykonanie  30.06.2006 </t>
  </si>
  <si>
    <t>Wpływ  dotacji  prawidłowy .</t>
  </si>
  <si>
    <t xml:space="preserve">Uzupełnienie  subwencji  ogólnej </t>
  </si>
  <si>
    <t>3)  ZPORR -   umowa nr  1.6/1/1.6SPO  RZL/922/226 21.12.2004  z   dnia  29  lipca  2005  r zawartą  z  Ministerstwem  Gospodarki  i Powiatowy  Urząd  Pracy  w  Toruniu  w  sprawie   realizacji  programu pod  nazwą    „ Kobiety  na   rynku  pracy  „  w  latach  2005-2006.</t>
  </si>
  <si>
    <t xml:space="preserve">Środki  UE  i  budżetu  państwa  na  realizację  programów : -                                                                                                                        1. EFS - Priorytet 2, działanie  2.2 Wyrównywanie szans edukacyjnych poprzez programy stypendialne, Priorytet 2 Wzmocnienie rozwoju zasobów ludzkich w regionach                                                                                                                                                                                                    a) Kujawsko-Pomorski system stypendialny "Szansa dla żaka", dla studentów na stałe zameldowanych na terenie powiatu toruńskiego                        b) Pomoc stypendialna dla uczniów szkół ponadgimnazjalnych Województwa Kujawsko-Pomorskiego.                                                                                                                      2) ZPORR- Prioryter 3-  Rozwój  lokalny ,  działanie  3.1 Rozwój  obszarów  wiejskich   -" Modernizacja  drogi  powiatowej  nr  2016  - Łubianka  -Kończewice "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</si>
  <si>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PLAN BUDŻETU PO ZMIANACH </t>
  </si>
  <si>
    <t xml:space="preserve">WYKONANIE  NA  30.06.2006r. </t>
  </si>
  <si>
    <t>Dochody z opłat za zajęcie pasa drogowego</t>
  </si>
  <si>
    <t>Na podstawie wydanych zezwoleń przez Dyrektora PZD</t>
  </si>
  <si>
    <t>Najem   mieszkania o pow. 67,7 m2 w budynku obwodu drogowego w Małej Grzywnie na rzecz pracownika PZD</t>
  </si>
  <si>
    <t>Wpłaty za Specyfikacje Istotnych Warunków Zamówienia (materiały przetargowe)</t>
  </si>
  <si>
    <t xml:space="preserve">WYKONANIE  NA  30.06.2006 </t>
  </si>
  <si>
    <t>Czynsze za mieszkania zakładowe oraz wynajem pomieszczeń szkolnych</t>
  </si>
  <si>
    <t>801-80120</t>
  </si>
  <si>
    <t>854-85406</t>
  </si>
  <si>
    <t>Czynsz mieszkaniowy - 2 mieszkania w szkole i 4 na terenie szkolnym.</t>
  </si>
  <si>
    <t>Dochody z tytułu odpłatności za co i ścieki</t>
  </si>
  <si>
    <t>794 opłata za co mieszkanie w szkole, 6 550 opłata za ścieki.</t>
  </si>
  <si>
    <t>Wpływy różnych dochodów</t>
  </si>
  <si>
    <t>1 920 przelew z grudnia 2005r WUP Toruń, 3 360 wpłata osoby fizycznej zasądzonej przez Sąd Rejonowy Toruń, 482 wpłaty za druki / duplikat/</t>
  </si>
  <si>
    <t>50 % zysku Gosp Pom</t>
  </si>
  <si>
    <t>494 zysk za rok 2005 i 446 za I kwartał 2006r</t>
  </si>
  <si>
    <t>801-80130</t>
  </si>
  <si>
    <t>Czynsz mieszkaniowy za 4 mieszkania w internacie i Pałacu</t>
  </si>
  <si>
    <t>Dochody z tytułu opłat za co i ścieki</t>
  </si>
  <si>
    <t>2 318 opłaty za co, 1 452 za ścieki</t>
  </si>
  <si>
    <t>854-85410</t>
  </si>
  <si>
    <t>852-85202</t>
  </si>
  <si>
    <t>Ogrzewanie ciepła woda - 7.533 zł; energia - 282,00zł; rozm tel. 543,00 zł; pozostałe usługi 242,00 zł</t>
  </si>
  <si>
    <t xml:space="preserve">Dotyczy  52 mieszkańców  (średnio za 6 miesięcy) </t>
  </si>
  <si>
    <t>Dotyczy 9 mieszkańców (średnio za 6 miesięcy)</t>
  </si>
  <si>
    <t>Dotyczy 77 mieszkańców,średnia odpłatność 602,-    /średnia za 6 m-cy/</t>
  </si>
  <si>
    <t>Dotyczy 14 mieszkańców,średnia odpłatność 1 590,-  /średnia za 6 m-cy/</t>
  </si>
  <si>
    <t xml:space="preserve">POW  GŁUCHOWO </t>
  </si>
  <si>
    <t>852-85201</t>
  </si>
  <si>
    <t xml:space="preserve">dochody  z  porozumień  z  innymi  powiatami  w   placówkach  opieki  społecznej </t>
  </si>
  <si>
    <t xml:space="preserve"> Adopcja 3 rodzeństwa - 23.03.2006r.</t>
  </si>
  <si>
    <t>Najem   budynku   przy  ul. Św.Jana 18  na  rzecz Poradni Psychologiczno-Pedagogicznej w Chełmży (19,51% udziału w zajmowanej powierzchni) oraz na rzecz Zespołu Szkół w Chełmży (5,46% udziału w zajmowanej powierzchni)</t>
  </si>
  <si>
    <t>853-85333</t>
  </si>
  <si>
    <t>ODSETKI BANKOWE</t>
  </si>
  <si>
    <t>853-85395</t>
  </si>
  <si>
    <t>852-85218</t>
  </si>
  <si>
    <t>852-85204</t>
  </si>
  <si>
    <t>Odpłatność pracowników za prywatne rozmowy telefoniczne.                                                           Oprocentowanie środków na rachunku bankowym.                                                            Refundacja z PFRON i budżetu państwa składek emerytalnych zatrudnionych osób niepełnosprawnych naliczonych do wypłaty dodatkowego wynagrodzenia rocznego za 2005r.                                                               Wpływ dotyczący promocji zakupionej przez PCPR  drukarki laserowej.</t>
  </si>
  <si>
    <t>600-60014</t>
  </si>
  <si>
    <t>010-0105</t>
  </si>
  <si>
    <t xml:space="preserve"> Odsetki bankowe z lokaty "OVERNIGHT"  i  z  lokat  terminowych </t>
  </si>
  <si>
    <t>758-75814</t>
  </si>
  <si>
    <t>803-80309</t>
  </si>
  <si>
    <r>
      <t>1.</t>
    </r>
    <r>
      <rPr>
        <sz val="10"/>
        <rFont val="Arial"/>
        <family val="2"/>
      </rPr>
      <t xml:space="preserve"> Wpłata pracowników za korzystanie z telefonu służbowego do celów prywatnych - 199,-                                                                                                 </t>
    </r>
    <r>
      <rPr>
        <b/>
        <sz val="10"/>
        <rFont val="Arial"/>
        <family val="2"/>
      </rPr>
      <t>2.</t>
    </r>
    <r>
      <rPr>
        <sz val="10"/>
        <rFont val="Arial"/>
        <family val="2"/>
      </rPr>
      <t xml:space="preserve"> Naliczone odsetki od środków na koncie bankowym -         1 460,-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3. </t>
    </r>
    <r>
      <rPr>
        <sz val="10"/>
        <rFont val="Arial"/>
        <family val="2"/>
      </rPr>
      <t>Naliczone odsetki od faktur wystawionych wynajmującym mieszkania oraz pomieszczenia szkolne - 16,-</t>
    </r>
  </si>
  <si>
    <t>Naliczone odsetki od środków z EFS</t>
  </si>
  <si>
    <t>Odsetki od nieterminowych opłat</t>
  </si>
  <si>
    <t>Odsetki bankowe konta wydatków budżetowych i konta dochodów budżetowych</t>
  </si>
  <si>
    <t>Odsetki bankowe konta bankowego stypendia unijne</t>
  </si>
  <si>
    <t xml:space="preserve"> Najem i dzierżawa mieszkań zakładowych- 17 680, dzierżawa oczyszczalni ścieków- 14 640</t>
  </si>
  <si>
    <t>Sprzedaż urządzeń pralniczych - 46 000</t>
  </si>
  <si>
    <t xml:space="preserve">Dotyczy 168   mieszkańców ( średnio  za  6  miesięcy  ) </t>
  </si>
  <si>
    <t>Dotyczy 18,5 mieszkańca (średnio  za  6  miesięcy )</t>
  </si>
  <si>
    <t>Odsetki bankowe, odsetki od nieterminowych opłat,odpłatność za wyżywienie,za rozmowy telefoniczne,wpłaty mieszkańców za leki dotyczące roku ubiegłego.</t>
  </si>
  <si>
    <t>Sprzedaż  samochodów Fiat ducato Renaut trafic</t>
  </si>
  <si>
    <t xml:space="preserve"> Sprzedaż energii cieplnej,wody dla U.Gminy i G.O.Zdrowia i usług telefonicznych dla pracowników</t>
  </si>
  <si>
    <t>Pozostałe odsetki bankowe</t>
  </si>
  <si>
    <t xml:space="preserve">1.Odpłatności rodziców biologicznych za pobyt dzieci w rodzinach zastępczych.                                                                                                           2.Wpływy wynikające z zawartych do końca I półrocza 12 porozumień ( w tym 2 porozumień podpisanych w 2006r.) z innymi powiatami dotyczące odpłatności za pobyt dzieci w rodzinach zastępczych na terenie naszego powiatu.                                                  Przewiduje się wzrost dochodów o ok.30.000zł w tym zakresie w związku z podpisanymi pod koniec 2005r. i w I półroczu 2006r. porozumieniami z innymi powiatami.                                                                                                                                                        </t>
  </si>
  <si>
    <t xml:space="preserve">Wpłaty za korzystanie z telefonu służbowego do celów prywatnych </t>
  </si>
  <si>
    <t>Wpłaty pracowników za rozmowy telefoniczne, odsetki bankowe, zwrot kosztów naprawy samochodu z PZU</t>
  </si>
  <si>
    <t>Dochody związane z realizacja zadań z zakresu administracji rządowej oraz innych zadań zleconych ustawami</t>
  </si>
  <si>
    <t>Wpływy z opłat komunikacyjnych</t>
  </si>
  <si>
    <t xml:space="preserve">Odsetki- bank i zadłużenie rodziców wychowanków </t>
  </si>
  <si>
    <t>Odsetki w wys. 1103 plus leki 46,46 zł</t>
  </si>
  <si>
    <t>Średnia liczba mieszkańców za 6 miesięcy: 50 osób    średnia miesięczna odpłatność za pobyt w DPS        1 mieszkańca wynosi:                              425zł</t>
  </si>
  <si>
    <t>Średnia liczba mieszkańców za 6 miesięcy: 19 osób    średnia miesięczna odpłatność za pobyt w DPS        1 mieszkańca wynosi:                              1612zł</t>
  </si>
  <si>
    <t>Odsetki bankowe nie  stanowiące przychodów projektu</t>
  </si>
  <si>
    <t xml:space="preserve">W   drugim  półroczu   składane  będą  wnioski  o  zwiększenie  subwencji  oświatowej  z  rezerw  celowych   na doposażenie  pracowni  w  pomoce  dydaktyczne ,   tworzenie  nowych  pracowni ,  utworzenie  filii  szkoły  muzycznej  w  Lubiczu i   wzrost liczby uczniów w  szkołach  naszego  powiatu  od  1  września  2006   roku. </t>
  </si>
  <si>
    <t>Wpływ  subwencji  równoważącej     prawidłowy .</t>
  </si>
  <si>
    <t xml:space="preserve">Wpływ   środków   na  zadanie  inwestycyjne  rozpoczęte  przed   1999   rokiem pn " Przebudowa  drogi  Łubianka  Kończewice ". Decyzja  Ministra  Finansów  w  sprawie  uzupełnienia  kwoty  subwencji ogólnej  z  dnia  23  maja 2005  roku ,  zostanie  wprowadzona  w  miesiącu  sierpniu 2006  roku . </t>
  </si>
  <si>
    <t xml:space="preserve">Środki  na   finansowanie  lub  współfinansowanie zadań  realizowanych  przy  udziale  UE </t>
  </si>
  <si>
    <t>Przewidywane wykonanie   -  w  granicach  planu  budżetowego . Wyższe  wpływy   następują w  II  półroczu .</t>
  </si>
  <si>
    <t>Wpływy  z  ARiMR , finansowanie  zadań  PUP  przez  Fundusz  Pracy ,środki  z  funduszu  celowego  na  zadania  inwestycyjne  (  PFRON  i  WFOŚiGW  w  Toruniu ),  współfinansowanie  zadań  przez  gminy  .</t>
  </si>
  <si>
    <t xml:space="preserve">Przedłużające  się  postępowanie  sądowe  z  pozwu  P.Tatary (  ostatnia  apelacja  do  Sądu  Apelacyjnego  w  Gdańsku )  uniemożliwia podpisanie  aktu  notarialnego  na  sprzedaż  nieruchomości  w  Gronowie .  Do  czasu  ostatecznych  rozstrzygnięć  sądowych ważnym  pozostaje  zapis  w   2 księgach  wieczystych  uniemożliwiający  dokonanie  transakcji  zbycia  nieruchomości . </t>
  </si>
  <si>
    <t xml:space="preserve">Dotacja   na zadania   własne  dotyczy  trzech   zadań  :                                                                                                                               1-  częściowej  odpłatności  za  pobyt   w  domach  pomocy społecznej   . Za  okres   rozliczeniowy  ubytek  dotacji  z  tytułu  przyjętego  mechanizmu  rozliczania  finansowego  (  zgodnego  z  przepisami  ustawy  o  pomocy  społecznej ) oraz  zmniejszeniem  ilości  mieszkańców finansowanych  z   kwoty dotacji   wynosi  ok.  197  tyś  złotych . Zwiększenie  dotacji  celowej  na  utrzymanie  domów  pomocy  społecznej  o  10 %  od   miesiąca  stycznia  2006  roku-  do  kwietnia  2006   roku   (  decyzja Wojewody  Kujawsko-Pomorskiego  nr  WPS VII.3011-59.06  z  dnia 3 lipca  2006  roku ) pozwoli  na   odzyskanie    kwot  dotacji  utraconych  w  wyniku  ubytku  mieszkańców i  sposobu  rozliczenia  dotacji  o  kwotę  196.568  zł .Wyżej  wymienioną  kwotę trzeba  jednak  przeznaczyć  na  realizacje  programów  naprawczych   w  DPS -ach                     (  wykonanie 2.705.969  zł ) .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</si>
  <si>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  inwestycji - (  standaryzacja  )  w  DPS (wykonanie  0 zł ) </t>
  </si>
  <si>
    <t xml:space="preserve">2  -  finanowania  dodatków dla  pracowników  socjalnych (wykonanie 3.000zł )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</si>
</sst>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4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8.5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3" fontId="2" fillId="0" borderId="3" xfId="0" applyNumberFormat="1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3" fontId="3" fillId="0" borderId="4" xfId="0" applyNumberFormat="1" applyFont="1" applyBorder="1" applyAlignment="1">
      <alignment wrapText="1"/>
    </xf>
    <xf numFmtId="3" fontId="2" fillId="0" borderId="5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3" fontId="0" fillId="0" borderId="5" xfId="0" applyNumberFormat="1" applyFont="1" applyBorder="1" applyAlignment="1">
      <alignment wrapText="1"/>
    </xf>
    <xf numFmtId="0" fontId="0" fillId="0" borderId="7" xfId="0" applyBorder="1" applyAlignment="1">
      <alignment/>
    </xf>
    <xf numFmtId="0" fontId="0" fillId="0" borderId="8" xfId="0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9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Font="1" applyBorder="1" applyAlignment="1">
      <alignment wrapText="1"/>
    </xf>
    <xf numFmtId="3" fontId="2" fillId="0" borderId="14" xfId="0" applyNumberFormat="1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Font="1" applyBorder="1" applyAlignment="1">
      <alignment wrapText="1"/>
    </xf>
    <xf numFmtId="3" fontId="2" fillId="0" borderId="17" xfId="0" applyNumberFormat="1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3" fontId="2" fillId="0" borderId="21" xfId="0" applyNumberFormat="1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7" fillId="0" borderId="22" xfId="0" applyFont="1" applyBorder="1" applyAlignment="1">
      <alignment/>
    </xf>
    <xf numFmtId="0" fontId="0" fillId="0" borderId="23" xfId="0" applyBorder="1" applyAlignment="1">
      <alignment wrapText="1"/>
    </xf>
    <xf numFmtId="3" fontId="2" fillId="0" borderId="24" xfId="0" applyNumberFormat="1" applyFont="1" applyBorder="1" applyAlignment="1">
      <alignment wrapText="1"/>
    </xf>
    <xf numFmtId="3" fontId="2" fillId="0" borderId="25" xfId="0" applyNumberFormat="1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3" xfId="0" applyBorder="1" applyAlignment="1">
      <alignment wrapText="1"/>
    </xf>
    <xf numFmtId="3" fontId="0" fillId="0" borderId="27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2" xfId="0" applyFont="1" applyBorder="1" applyAlignment="1">
      <alignment wrapText="1"/>
    </xf>
    <xf numFmtId="3" fontId="2" fillId="0" borderId="2" xfId="0" applyNumberFormat="1" applyFont="1" applyBorder="1" applyAlignment="1">
      <alignment wrapText="1"/>
    </xf>
    <xf numFmtId="0" fontId="8" fillId="0" borderId="27" xfId="0" applyNumberFormat="1" applyFont="1" applyBorder="1" applyAlignment="1">
      <alignment wrapText="1"/>
    </xf>
    <xf numFmtId="0" fontId="7" fillId="0" borderId="4" xfId="0" applyFont="1" applyBorder="1" applyAlignment="1">
      <alignment horizontal="center" wrapText="1"/>
    </xf>
    <xf numFmtId="3" fontId="9" fillId="0" borderId="22" xfId="0" applyNumberFormat="1" applyFont="1" applyBorder="1" applyAlignment="1">
      <alignment horizontal="center" wrapText="1"/>
    </xf>
    <xf numFmtId="3" fontId="9" fillId="0" borderId="4" xfId="0" applyNumberFormat="1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10" fillId="0" borderId="30" xfId="0" applyFont="1" applyBorder="1" applyAlignment="1">
      <alignment wrapText="1"/>
    </xf>
    <xf numFmtId="3" fontId="10" fillId="0" borderId="30" xfId="0" applyNumberFormat="1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1" fillId="0" borderId="30" xfId="0" applyFont="1" applyBorder="1" applyAlignment="1">
      <alignment horizontal="center" wrapText="1"/>
    </xf>
    <xf numFmtId="3" fontId="11" fillId="0" borderId="30" xfId="0" applyNumberFormat="1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2" fillId="0" borderId="31" xfId="0" applyFont="1" applyBorder="1" applyAlignment="1">
      <alignment wrapText="1"/>
    </xf>
    <xf numFmtId="3" fontId="12" fillId="0" borderId="31" xfId="0" applyNumberFormat="1" applyFont="1" applyBorder="1" applyAlignment="1">
      <alignment horizontal="right" wrapText="1"/>
    </xf>
    <xf numFmtId="0" fontId="11" fillId="0" borderId="5" xfId="0" applyFont="1" applyBorder="1" applyAlignment="1">
      <alignment horizontal="center" wrapText="1"/>
    </xf>
    <xf numFmtId="0" fontId="12" fillId="0" borderId="32" xfId="0" applyFont="1" applyBorder="1" applyAlignment="1">
      <alignment wrapText="1"/>
    </xf>
    <xf numFmtId="3" fontId="12" fillId="0" borderId="32" xfId="0" applyNumberFormat="1" applyFont="1" applyBorder="1" applyAlignment="1">
      <alignment wrapText="1"/>
    </xf>
    <xf numFmtId="0" fontId="12" fillId="0" borderId="3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2" fillId="0" borderId="12" xfId="0" applyFont="1" applyBorder="1" applyAlignment="1">
      <alignment wrapText="1"/>
    </xf>
    <xf numFmtId="3" fontId="12" fillId="0" borderId="12" xfId="0" applyNumberFormat="1" applyFont="1" applyBorder="1" applyAlignment="1">
      <alignment wrapText="1"/>
    </xf>
    <xf numFmtId="0" fontId="12" fillId="0" borderId="25" xfId="0" applyFont="1" applyBorder="1" applyAlignment="1">
      <alignment horizontal="center" wrapText="1"/>
    </xf>
    <xf numFmtId="3" fontId="12" fillId="0" borderId="31" xfId="0" applyNumberFormat="1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3" fontId="13" fillId="0" borderId="30" xfId="0" applyNumberFormat="1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wrapText="1"/>
    </xf>
    <xf numFmtId="1" fontId="0" fillId="0" borderId="4" xfId="0" applyNumberFormat="1" applyFont="1" applyBorder="1" applyAlignment="1">
      <alignment wrapText="1"/>
    </xf>
    <xf numFmtId="1" fontId="0" fillId="0" borderId="21" xfId="0" applyNumberFormat="1" applyFont="1" applyBorder="1" applyAlignment="1">
      <alignment wrapText="1"/>
    </xf>
    <xf numFmtId="0" fontId="0" fillId="0" borderId="4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1" fontId="2" fillId="0" borderId="1" xfId="0" applyNumberFormat="1" applyFont="1" applyBorder="1" applyAlignment="1">
      <alignment wrapText="1"/>
    </xf>
    <xf numFmtId="1" fontId="2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1" xfId="0" applyFont="1" applyBorder="1" applyAlignment="1">
      <alignment horizontal="left" vertical="center" wrapText="1"/>
    </xf>
    <xf numFmtId="1" fontId="2" fillId="0" borderId="4" xfId="0" applyNumberFormat="1" applyFont="1" applyBorder="1" applyAlignment="1">
      <alignment wrapText="1"/>
    </xf>
    <xf numFmtId="1" fontId="2" fillId="0" borderId="21" xfId="0" applyNumberFormat="1" applyFont="1" applyBorder="1" applyAlignment="1">
      <alignment wrapTex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wrapText="1"/>
    </xf>
    <xf numFmtId="0" fontId="6" fillId="0" borderId="21" xfId="0" applyFont="1" applyBorder="1" applyAlignment="1">
      <alignment vertical="center" wrapText="1"/>
    </xf>
    <xf numFmtId="3" fontId="2" fillId="0" borderId="4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vertical="center" wrapText="1"/>
    </xf>
    <xf numFmtId="0" fontId="2" fillId="0" borderId="21" xfId="0" applyFont="1" applyBorder="1" applyAlignment="1">
      <alignment wrapText="1"/>
    </xf>
    <xf numFmtId="0" fontId="2" fillId="0" borderId="4" xfId="0" applyFont="1" applyBorder="1" applyAlignment="1">
      <alignment vertical="center" wrapText="1"/>
    </xf>
    <xf numFmtId="3" fontId="2" fillId="0" borderId="6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21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wrapText="1"/>
    </xf>
    <xf numFmtId="3" fontId="2" fillId="2" borderId="6" xfId="0" applyNumberFormat="1" applyFont="1" applyFill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27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1" fontId="0" fillId="0" borderId="1" xfId="0" applyNumberFormat="1" applyFont="1" applyBorder="1" applyAlignment="1">
      <alignment wrapText="1"/>
    </xf>
    <xf numFmtId="1" fontId="0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wrapText="1"/>
    </xf>
    <xf numFmtId="1" fontId="0" fillId="0" borderId="4" xfId="0" applyNumberFormat="1" applyFont="1" applyBorder="1" applyAlignment="1">
      <alignment wrapText="1"/>
    </xf>
    <xf numFmtId="1" fontId="0" fillId="0" borderId="21" xfId="0" applyNumberFormat="1" applyFont="1" applyBorder="1" applyAlignment="1">
      <alignment wrapText="1"/>
    </xf>
    <xf numFmtId="0" fontId="0" fillId="0" borderId="4" xfId="0" applyFont="1" applyBorder="1" applyAlignment="1">
      <alignment horizontal="center" wrapText="1"/>
    </xf>
    <xf numFmtId="0" fontId="6" fillId="0" borderId="21" xfId="0" applyFont="1" applyBorder="1" applyAlignment="1">
      <alignment vertical="center" wrapText="1"/>
    </xf>
    <xf numFmtId="3" fontId="2" fillId="0" borderId="4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2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1" xfId="0" applyFont="1" applyBorder="1" applyAlignment="1">
      <alignment wrapText="1"/>
    </xf>
    <xf numFmtId="0" fontId="0" fillId="0" borderId="1" xfId="0" applyFont="1" applyBorder="1" applyAlignment="1">
      <alignment wrapText="1"/>
    </xf>
    <xf numFmtId="3" fontId="0" fillId="0" borderId="34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4" xfId="0" applyFont="1" applyBorder="1" applyAlignment="1">
      <alignment wrapText="1"/>
    </xf>
    <xf numFmtId="3" fontId="0" fillId="0" borderId="22" xfId="0" applyNumberFormat="1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6" xfId="0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3" fontId="0" fillId="0" borderId="6" xfId="0" applyNumberFormat="1" applyFont="1" applyBorder="1" applyAlignment="1">
      <alignment wrapText="1"/>
    </xf>
    <xf numFmtId="3" fontId="0" fillId="0" borderId="34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2" xfId="0" applyNumberFormat="1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wrapText="1"/>
    </xf>
    <xf numFmtId="0" fontId="0" fillId="0" borderId="8" xfId="0" applyFont="1" applyBorder="1" applyAlignment="1">
      <alignment wrapText="1"/>
    </xf>
    <xf numFmtId="3" fontId="0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7"/>
  <sheetViews>
    <sheetView tabSelected="1" workbookViewId="0" topLeftCell="A261">
      <selection activeCell="A291" sqref="A291"/>
    </sheetView>
  </sheetViews>
  <sheetFormatPr defaultColWidth="9.140625" defaultRowHeight="12.75"/>
  <cols>
    <col min="1" max="1" width="24.7109375" style="15" customWidth="1"/>
    <col min="2" max="2" width="10.140625" style="16" bestFit="1" customWidth="1"/>
    <col min="3" max="3" width="13.28125" style="16" customWidth="1"/>
    <col min="4" max="4" width="70.8515625" style="9" customWidth="1"/>
    <col min="5" max="16384" width="9.140625" style="18" customWidth="1"/>
  </cols>
  <sheetData>
    <row r="1" spans="1:4" s="14" customFormat="1" ht="12.75">
      <c r="A1" s="9"/>
      <c r="B1" s="16"/>
      <c r="C1" s="16"/>
      <c r="D1" s="17" t="s">
        <v>74</v>
      </c>
    </row>
    <row r="2" spans="1:4" ht="12.75">
      <c r="A2" s="9"/>
      <c r="D2" s="17" t="s">
        <v>42</v>
      </c>
    </row>
    <row r="3" spans="1:4" ht="12.75">
      <c r="A3" s="9"/>
      <c r="D3" s="17" t="s">
        <v>75</v>
      </c>
    </row>
    <row r="4" ht="13.5" thickBot="1">
      <c r="A4" s="9"/>
    </row>
    <row r="5" spans="1:4" ht="13.5" thickBot="1">
      <c r="A5" s="34" t="s">
        <v>76</v>
      </c>
      <c r="B5" s="32"/>
      <c r="C5" s="32"/>
      <c r="D5" s="8"/>
    </row>
    <row r="6" ht="12.75">
      <c r="A6" s="9"/>
    </row>
    <row r="7" ht="13.5" thickBot="1">
      <c r="A7" s="9"/>
    </row>
    <row r="8" spans="1:4" s="19" customFormat="1" ht="57" customHeight="1" thickBot="1">
      <c r="A8" s="33" t="s">
        <v>32</v>
      </c>
      <c r="B8" s="6" t="s">
        <v>77</v>
      </c>
      <c r="C8" s="6" t="s">
        <v>78</v>
      </c>
      <c r="D8" s="5" t="s">
        <v>33</v>
      </c>
    </row>
    <row r="9" spans="1:4" ht="54" customHeight="1" thickBot="1">
      <c r="A9" s="20" t="s">
        <v>34</v>
      </c>
      <c r="B9" s="4">
        <v>11727672</v>
      </c>
      <c r="C9" s="7">
        <v>7217030</v>
      </c>
      <c r="D9" s="2" t="s">
        <v>150</v>
      </c>
    </row>
    <row r="10" spans="1:4" ht="12.75">
      <c r="A10" s="15" t="s">
        <v>41</v>
      </c>
      <c r="B10" s="41">
        <v>226321</v>
      </c>
      <c r="C10" s="41">
        <v>113155</v>
      </c>
      <c r="D10" s="38" t="s">
        <v>151</v>
      </c>
    </row>
    <row r="11" spans="1:4" ht="12.75">
      <c r="A11" s="35" t="s">
        <v>35</v>
      </c>
      <c r="B11" s="36">
        <v>3681635</v>
      </c>
      <c r="C11" s="37">
        <v>1840818</v>
      </c>
      <c r="D11" s="38" t="s">
        <v>37</v>
      </c>
    </row>
    <row r="12" spans="1:4" ht="86.25" customHeight="1">
      <c r="A12" s="29" t="s">
        <v>80</v>
      </c>
      <c r="B12" s="41"/>
      <c r="C12" s="41">
        <v>150000</v>
      </c>
      <c r="D12" s="30" t="s">
        <v>152</v>
      </c>
    </row>
    <row r="13" spans="1:4" ht="13.5" thickBot="1">
      <c r="A13" s="42" t="s">
        <v>36</v>
      </c>
      <c r="B13" s="40">
        <f>SUM(B9:B11)</f>
        <v>15635628</v>
      </c>
      <c r="C13" s="13">
        <f>SUM(C9:C12)</f>
        <v>9321003</v>
      </c>
      <c r="D13" s="1"/>
    </row>
    <row r="14" spans="1:4" ht="51.75" thickBot="1">
      <c r="A14" s="21" t="s">
        <v>38</v>
      </c>
      <c r="B14" s="3">
        <v>2008390</v>
      </c>
      <c r="C14" s="3">
        <v>999800</v>
      </c>
      <c r="D14" s="39" t="s">
        <v>79</v>
      </c>
    </row>
    <row r="15" spans="1:4" ht="213" customHeight="1">
      <c r="A15" s="44" t="s">
        <v>40</v>
      </c>
      <c r="B15" s="3">
        <f>5848000+6000+105925+54400</f>
        <v>6014325</v>
      </c>
      <c r="C15" s="3">
        <f>2705969+3000+54400</f>
        <v>2763369</v>
      </c>
      <c r="D15" s="145" t="s">
        <v>157</v>
      </c>
    </row>
    <row r="16" spans="1:4" ht="21.75" customHeight="1">
      <c r="A16" s="125"/>
      <c r="B16" s="4"/>
      <c r="C16" s="4"/>
      <c r="D16" s="146" t="s">
        <v>159</v>
      </c>
    </row>
    <row r="17" spans="1:4" ht="21" customHeight="1" thickBot="1">
      <c r="A17" s="45"/>
      <c r="B17" s="46"/>
      <c r="C17" s="46"/>
      <c r="D17" s="45" t="s">
        <v>158</v>
      </c>
    </row>
    <row r="18" spans="1:4" ht="51" customHeight="1" thickBot="1">
      <c r="A18" s="22" t="s">
        <v>39</v>
      </c>
      <c r="B18" s="3">
        <v>19000</v>
      </c>
      <c r="C18" s="3">
        <v>12944</v>
      </c>
      <c r="D18" s="1" t="s">
        <v>72</v>
      </c>
    </row>
    <row r="19" spans="1:4" ht="173.25" customHeight="1">
      <c r="A19" s="44" t="s">
        <v>153</v>
      </c>
      <c r="B19" s="3">
        <f>58222+2399897+5111515+628739+40000+167787</f>
        <v>8406160</v>
      </c>
      <c r="C19" s="3">
        <f>8237.5+24712.5+2395938+5103085.46+549709.07+167787</f>
        <v>8249469.53</v>
      </c>
      <c r="D19" s="43" t="s">
        <v>82</v>
      </c>
    </row>
    <row r="20" spans="1:4" ht="75" customHeight="1" thickBot="1">
      <c r="A20" s="45"/>
      <c r="B20" s="46"/>
      <c r="C20" s="46"/>
      <c r="D20" s="47" t="s">
        <v>81</v>
      </c>
    </row>
    <row r="21" spans="1:4" ht="52.5" customHeight="1" thickBot="1">
      <c r="A21" s="22" t="s">
        <v>73</v>
      </c>
      <c r="B21" s="3">
        <v>5817193</v>
      </c>
      <c r="C21" s="3">
        <v>2507119</v>
      </c>
      <c r="D21" s="1" t="s">
        <v>154</v>
      </c>
    </row>
    <row r="22" spans="1:4" ht="38.25">
      <c r="A22" s="22" t="s">
        <v>71</v>
      </c>
      <c r="B22" s="3">
        <f>1079292+7200</f>
        <v>1086492</v>
      </c>
      <c r="C22" s="3">
        <f>299105+94500+7200</f>
        <v>400805</v>
      </c>
      <c r="D22" s="26" t="s">
        <v>155</v>
      </c>
    </row>
    <row r="23" spans="1:4" ht="13.5" thickBot="1">
      <c r="A23" s="24" t="s">
        <v>70</v>
      </c>
      <c r="B23" s="25">
        <f>B53+B63+B74+B81+B92+B105+B112+B122+B131+B137+B151+B165+B172+B181+B194+B210+B217+B225+B233+B240+B248+B255+B261+B98</f>
        <v>7529394</v>
      </c>
      <c r="C23" s="25">
        <f>C53+C63+C74+C81+C92+C105+C112+C122+C131+C137+C151+C165+C172+C181+C194+C210+C217+C225+C233+C240+C248+C255+C261+C98</f>
        <v>3608320.32</v>
      </c>
      <c r="D23" s="23" t="s">
        <v>69</v>
      </c>
    </row>
    <row r="24" spans="1:4" ht="25.5">
      <c r="A24" s="27" t="s">
        <v>67</v>
      </c>
      <c r="B24" s="28">
        <f>SUM(B13:B23)</f>
        <v>46516582</v>
      </c>
      <c r="C24" s="28">
        <f>SUM(C13:C23)</f>
        <v>27862829.85</v>
      </c>
      <c r="D24" s="31"/>
    </row>
    <row r="25" ht="12.75">
      <c r="A25" s="113"/>
    </row>
    <row r="26" ht="12.75">
      <c r="A26" s="113"/>
    </row>
    <row r="27" ht="12.75">
      <c r="A27" s="113"/>
    </row>
    <row r="28" ht="12.75">
      <c r="A28" s="113"/>
    </row>
    <row r="29" ht="12.75">
      <c r="A29" s="113"/>
    </row>
    <row r="30" ht="12.75">
      <c r="A30" s="113"/>
    </row>
    <row r="31" ht="12.75">
      <c r="A31" s="113"/>
    </row>
    <row r="32" ht="72" customHeight="1">
      <c r="A32" s="113"/>
    </row>
    <row r="33" ht="12.75">
      <c r="A33" s="113"/>
    </row>
    <row r="34" ht="11.25" customHeight="1">
      <c r="A34" s="113"/>
    </row>
    <row r="35" ht="12.75">
      <c r="A35" s="113"/>
    </row>
    <row r="36" ht="12.75">
      <c r="A36" s="113"/>
    </row>
    <row r="37" ht="12.75">
      <c r="A37" s="113"/>
    </row>
    <row r="38" ht="31.5" customHeight="1">
      <c r="A38" s="9"/>
    </row>
    <row r="39" ht="12.75">
      <c r="A39" s="10" t="s">
        <v>66</v>
      </c>
    </row>
    <row r="40" ht="12.75">
      <c r="A40" s="10"/>
    </row>
    <row r="41" ht="12.75">
      <c r="A41" s="10"/>
    </row>
    <row r="42" spans="1:4" s="53" customFormat="1" ht="12.75">
      <c r="A42" s="10" t="s">
        <v>60</v>
      </c>
      <c r="B42" s="16"/>
      <c r="C42" s="16"/>
      <c r="D42" s="52"/>
    </row>
    <row r="43" spans="1:4" s="53" customFormat="1" ht="12.75">
      <c r="A43" s="10"/>
      <c r="B43" s="16"/>
      <c r="C43" s="16"/>
      <c r="D43" s="52"/>
    </row>
    <row r="44" spans="1:4" s="53" customFormat="1" ht="12.75">
      <c r="A44" s="10" t="s">
        <v>122</v>
      </c>
      <c r="B44" s="16"/>
      <c r="C44" s="16"/>
      <c r="D44" s="52"/>
    </row>
    <row r="45" spans="1:4" s="53" customFormat="1" ht="13.5" thickBot="1">
      <c r="A45" s="10"/>
      <c r="B45" s="16"/>
      <c r="C45" s="16"/>
      <c r="D45" s="52"/>
    </row>
    <row r="46" spans="1:4" s="57" customFormat="1" ht="60.75" thickBot="1">
      <c r="A46" s="54" t="s">
        <v>43</v>
      </c>
      <c r="B46" s="55" t="s">
        <v>83</v>
      </c>
      <c r="C46" s="55" t="s">
        <v>84</v>
      </c>
      <c r="D46" s="56" t="s">
        <v>45</v>
      </c>
    </row>
    <row r="47" spans="1:4" s="61" customFormat="1" ht="13.5" thickBot="1">
      <c r="A47" s="58">
        <v>2</v>
      </c>
      <c r="B47" s="59">
        <v>3</v>
      </c>
      <c r="C47" s="59">
        <v>4</v>
      </c>
      <c r="D47" s="60">
        <v>5</v>
      </c>
    </row>
    <row r="48" spans="1:4" s="61" customFormat="1" ht="25.5">
      <c r="A48" s="62" t="s">
        <v>85</v>
      </c>
      <c r="B48" s="63">
        <v>6000</v>
      </c>
      <c r="C48" s="63">
        <v>22194</v>
      </c>
      <c r="D48" s="64" t="s">
        <v>86</v>
      </c>
    </row>
    <row r="49" spans="1:4" s="68" customFormat="1" ht="25.5">
      <c r="A49" s="65" t="s">
        <v>46</v>
      </c>
      <c r="B49" s="66">
        <v>0</v>
      </c>
      <c r="C49" s="66">
        <v>276</v>
      </c>
      <c r="D49" s="67" t="s">
        <v>87</v>
      </c>
    </row>
    <row r="50" spans="1:4" s="68" customFormat="1" ht="12.75">
      <c r="A50" s="69" t="s">
        <v>56</v>
      </c>
      <c r="B50" s="70">
        <v>0</v>
      </c>
      <c r="C50" s="70">
        <v>1572</v>
      </c>
      <c r="D50" s="71" t="s">
        <v>57</v>
      </c>
    </row>
    <row r="51" spans="1:4" s="68" customFormat="1" ht="12.75">
      <c r="A51" s="62" t="s">
        <v>58</v>
      </c>
      <c r="B51" s="70">
        <v>0</v>
      </c>
      <c r="C51" s="70">
        <v>868</v>
      </c>
      <c r="D51" s="71" t="s">
        <v>88</v>
      </c>
    </row>
    <row r="52" spans="1:4" s="68" customFormat="1" ht="13.5" thickBot="1">
      <c r="A52" s="69" t="s">
        <v>59</v>
      </c>
      <c r="B52" s="72">
        <v>0</v>
      </c>
      <c r="C52" s="72">
        <v>1077</v>
      </c>
      <c r="D52" s="73"/>
    </row>
    <row r="53" spans="1:4" s="77" customFormat="1" ht="13.5" thickBot="1">
      <c r="A53" s="74" t="s">
        <v>52</v>
      </c>
      <c r="B53" s="75">
        <f>SUM(B48:B52)</f>
        <v>6000</v>
      </c>
      <c r="C53" s="75">
        <f>SUM(C48:C52)</f>
        <v>25987</v>
      </c>
      <c r="D53" s="76"/>
    </row>
    <row r="54" spans="1:4" s="53" customFormat="1" ht="12.75">
      <c r="A54" s="10"/>
      <c r="B54" s="16"/>
      <c r="C54" s="16"/>
      <c r="D54" s="52"/>
    </row>
    <row r="55" spans="1:4" s="53" customFormat="1" ht="12.75">
      <c r="A55" s="10"/>
      <c r="B55" s="16"/>
      <c r="C55" s="16"/>
      <c r="D55" s="52"/>
    </row>
    <row r="56" spans="1:4" s="53" customFormat="1" ht="12.75">
      <c r="A56" s="10" t="s">
        <v>68</v>
      </c>
      <c r="B56" s="16"/>
      <c r="C56" s="16"/>
      <c r="D56" s="52"/>
    </row>
    <row r="57" spans="1:4" s="53" customFormat="1" ht="12.75">
      <c r="A57" s="10"/>
      <c r="B57" s="16"/>
      <c r="C57" s="16"/>
      <c r="D57" s="52"/>
    </row>
    <row r="58" spans="1:4" s="53" customFormat="1" ht="12.75">
      <c r="A58" s="10" t="s">
        <v>123</v>
      </c>
      <c r="B58" s="16"/>
      <c r="C58" s="16"/>
      <c r="D58" s="52"/>
    </row>
    <row r="59" spans="1:4" s="53" customFormat="1" ht="13.5" thickBot="1">
      <c r="A59" s="10"/>
      <c r="B59" s="16"/>
      <c r="C59" s="16"/>
      <c r="D59" s="52"/>
    </row>
    <row r="60" spans="1:4" s="53" customFormat="1" ht="13.5" thickBot="1">
      <c r="A60" s="78" t="s">
        <v>43</v>
      </c>
      <c r="B60" s="79" t="s">
        <v>0</v>
      </c>
      <c r="C60" s="80" t="s">
        <v>1</v>
      </c>
      <c r="D60" s="81" t="s">
        <v>2</v>
      </c>
    </row>
    <row r="61" spans="1:4" s="53" customFormat="1" ht="13.5" thickBot="1">
      <c r="A61" s="82" t="s">
        <v>3</v>
      </c>
      <c r="B61" s="83">
        <v>3000</v>
      </c>
      <c r="C61" s="84">
        <v>520</v>
      </c>
      <c r="D61" s="85"/>
    </row>
    <row r="62" spans="1:4" s="53" customFormat="1" ht="45.75" thickBot="1">
      <c r="A62" s="86" t="s">
        <v>143</v>
      </c>
      <c r="B62" s="87">
        <v>3000</v>
      </c>
      <c r="C62" s="88">
        <v>520</v>
      </c>
      <c r="D62" s="89" t="s">
        <v>4</v>
      </c>
    </row>
    <row r="63" spans="1:4" s="53" customFormat="1" ht="13.5" thickBot="1">
      <c r="A63" s="78" t="s">
        <v>5</v>
      </c>
      <c r="B63" s="87">
        <f>B61</f>
        <v>3000</v>
      </c>
      <c r="C63" s="87">
        <f>C61</f>
        <v>520</v>
      </c>
      <c r="D63" s="90"/>
    </row>
    <row r="64" spans="1:4" s="53" customFormat="1" ht="12.75">
      <c r="A64" s="52"/>
      <c r="B64" s="84"/>
      <c r="C64" s="84"/>
      <c r="D64" s="52"/>
    </row>
    <row r="65" spans="1:4" s="53" customFormat="1" ht="12.75">
      <c r="A65" s="10"/>
      <c r="B65" s="16"/>
      <c r="C65" s="16"/>
      <c r="D65" s="52"/>
    </row>
    <row r="66" spans="1:4" s="53" customFormat="1" ht="12.75">
      <c r="A66" s="10" t="s">
        <v>16</v>
      </c>
      <c r="B66" s="16"/>
      <c r="C66" s="16"/>
      <c r="D66" s="52"/>
    </row>
    <row r="67" spans="1:4" s="53" customFormat="1" ht="13.5" thickBot="1">
      <c r="A67" s="10"/>
      <c r="B67" s="16"/>
      <c r="C67" s="16"/>
      <c r="D67" s="52"/>
    </row>
    <row r="68" spans="1:4" s="53" customFormat="1" ht="13.5" thickBot="1">
      <c r="A68" s="78" t="s">
        <v>43</v>
      </c>
      <c r="B68" s="79" t="s">
        <v>0</v>
      </c>
      <c r="C68" s="80" t="s">
        <v>1</v>
      </c>
      <c r="D68" s="81" t="s">
        <v>2</v>
      </c>
    </row>
    <row r="69" spans="1:4" s="53" customFormat="1" ht="23.25" thickBot="1">
      <c r="A69" s="91" t="s">
        <v>6</v>
      </c>
      <c r="B69" s="92">
        <f>B70+B71+B72+B73</f>
        <v>1717554</v>
      </c>
      <c r="C69" s="92">
        <f>C70+C71+C72+C73</f>
        <v>108707.47</v>
      </c>
      <c r="D69" s="93"/>
    </row>
    <row r="70" spans="1:4" s="53" customFormat="1" ht="57" thickBot="1">
      <c r="A70" s="94" t="s">
        <v>7</v>
      </c>
      <c r="B70" s="92">
        <f>1567554</f>
        <v>1567554</v>
      </c>
      <c r="C70" s="32">
        <v>0</v>
      </c>
      <c r="D70" s="93" t="s">
        <v>156</v>
      </c>
    </row>
    <row r="71" spans="1:4" s="53" customFormat="1" ht="45.75" thickBot="1">
      <c r="A71" s="95" t="s">
        <v>8</v>
      </c>
      <c r="B71" s="92">
        <f>5000+35000</f>
        <v>40000</v>
      </c>
      <c r="C71" s="32">
        <f>5162.64+18169.83</f>
        <v>23332.47</v>
      </c>
      <c r="D71" s="96" t="s">
        <v>9</v>
      </c>
    </row>
    <row r="72" spans="1:4" s="53" customFormat="1" ht="45.75" thickBot="1">
      <c r="A72" s="86" t="s">
        <v>143</v>
      </c>
      <c r="B72" s="92">
        <v>110000</v>
      </c>
      <c r="C72" s="97">
        <v>85349</v>
      </c>
      <c r="D72" s="96" t="s">
        <v>10</v>
      </c>
    </row>
    <row r="73" spans="1:4" s="53" customFormat="1" ht="13.5" thickBot="1">
      <c r="A73" s="94" t="s">
        <v>11</v>
      </c>
      <c r="B73" s="92"/>
      <c r="C73" s="92">
        <v>26</v>
      </c>
      <c r="D73" s="94" t="s">
        <v>12</v>
      </c>
    </row>
    <row r="74" spans="1:4" s="53" customFormat="1" ht="13.5" thickBot="1">
      <c r="A74" s="78" t="s">
        <v>5</v>
      </c>
      <c r="B74" s="92">
        <f>B69</f>
        <v>1717554</v>
      </c>
      <c r="C74" s="92">
        <f>C69</f>
        <v>108707.47</v>
      </c>
      <c r="D74" s="90"/>
    </row>
    <row r="75" spans="1:4" s="53" customFormat="1" ht="12.75">
      <c r="A75" s="52"/>
      <c r="B75" s="16"/>
      <c r="C75" s="16"/>
      <c r="D75" s="52"/>
    </row>
    <row r="76" spans="1:4" s="53" customFormat="1" ht="12.75">
      <c r="A76" s="98" t="s">
        <v>15</v>
      </c>
      <c r="B76" s="16"/>
      <c r="C76" s="16"/>
      <c r="D76" s="52"/>
    </row>
    <row r="77" spans="1:4" s="53" customFormat="1" ht="13.5" thickBot="1">
      <c r="A77" s="98"/>
      <c r="B77" s="16"/>
      <c r="C77" s="16"/>
      <c r="D77" s="52"/>
    </row>
    <row r="78" spans="1:4" s="53" customFormat="1" ht="13.5" thickBot="1">
      <c r="A78" s="78" t="s">
        <v>43</v>
      </c>
      <c r="B78" s="79" t="s">
        <v>0</v>
      </c>
      <c r="C78" s="80" t="s">
        <v>1</v>
      </c>
      <c r="D78" s="81" t="s">
        <v>2</v>
      </c>
    </row>
    <row r="79" spans="1:4" s="53" customFormat="1" ht="13.5" thickBot="1">
      <c r="A79" s="99" t="s">
        <v>13</v>
      </c>
      <c r="B79" s="87"/>
      <c r="C79" s="88"/>
      <c r="D79" s="100"/>
    </row>
    <row r="80" spans="1:4" s="53" customFormat="1" ht="45.75" thickBot="1">
      <c r="A80" s="101" t="s">
        <v>143</v>
      </c>
      <c r="B80" s="83"/>
      <c r="C80" s="84">
        <v>42</v>
      </c>
      <c r="D80" s="102" t="s">
        <v>14</v>
      </c>
    </row>
    <row r="81" spans="1:4" s="53" customFormat="1" ht="13.5" thickBot="1">
      <c r="A81" s="78" t="s">
        <v>5</v>
      </c>
      <c r="B81" s="87">
        <f>SUM(B80:B80)</f>
        <v>0</v>
      </c>
      <c r="C81" s="87">
        <f>SUM(C80:C80)</f>
        <v>42</v>
      </c>
      <c r="D81" s="90"/>
    </row>
    <row r="82" spans="1:4" s="53" customFormat="1" ht="12.75">
      <c r="A82" s="52"/>
      <c r="B82" s="84"/>
      <c r="C82" s="84"/>
      <c r="D82" s="52"/>
    </row>
    <row r="83" spans="1:4" s="53" customFormat="1" ht="12.75">
      <c r="A83" s="52"/>
      <c r="B83" s="84"/>
      <c r="C83" s="84"/>
      <c r="D83" s="52"/>
    </row>
    <row r="84" spans="1:4" s="53" customFormat="1" ht="12.75">
      <c r="A84" s="52"/>
      <c r="B84" s="84"/>
      <c r="C84" s="84"/>
      <c r="D84" s="52"/>
    </row>
    <row r="85" spans="1:4" s="53" customFormat="1" ht="12.75">
      <c r="A85" s="98" t="s">
        <v>22</v>
      </c>
      <c r="B85" s="16"/>
      <c r="C85" s="16"/>
      <c r="D85" s="52"/>
    </row>
    <row r="86" spans="1:4" s="53" customFormat="1" ht="13.5" thickBot="1">
      <c r="A86" s="98"/>
      <c r="B86" s="16"/>
      <c r="C86" s="16"/>
      <c r="D86" s="52"/>
    </row>
    <row r="87" spans="1:4" s="53" customFormat="1" ht="13.5" thickBot="1">
      <c r="A87" s="78" t="s">
        <v>43</v>
      </c>
      <c r="B87" s="79" t="s">
        <v>0</v>
      </c>
      <c r="C87" s="80" t="s">
        <v>1</v>
      </c>
      <c r="D87" s="81" t="s">
        <v>2</v>
      </c>
    </row>
    <row r="88" spans="1:4" s="53" customFormat="1" ht="13.5" thickBot="1">
      <c r="A88" s="91" t="s">
        <v>17</v>
      </c>
      <c r="B88" s="92">
        <f>B89+B90+B91</f>
        <v>2264000</v>
      </c>
      <c r="C88" s="92">
        <f>C89+C90+C91</f>
        <v>1460690.1600000001</v>
      </c>
      <c r="D88" s="93"/>
    </row>
    <row r="89" spans="1:4" s="53" customFormat="1" ht="13.5" thickBot="1">
      <c r="A89" s="96" t="s">
        <v>144</v>
      </c>
      <c r="B89" s="92">
        <f>1819000+45000</f>
        <v>1864000</v>
      </c>
      <c r="C89" s="92">
        <f>1265864.5+6211+1910</f>
        <v>1273985.5</v>
      </c>
      <c r="D89" s="103" t="s">
        <v>18</v>
      </c>
    </row>
    <row r="90" spans="1:4" s="53" customFormat="1" ht="34.5" thickBot="1">
      <c r="A90" s="96" t="s">
        <v>19</v>
      </c>
      <c r="B90" s="104">
        <v>383000</v>
      </c>
      <c r="C90" s="105">
        <v>177887.56</v>
      </c>
      <c r="D90" s="89" t="s">
        <v>20</v>
      </c>
    </row>
    <row r="91" spans="1:4" s="53" customFormat="1" ht="45.75" thickBot="1">
      <c r="A91" s="106" t="s">
        <v>11</v>
      </c>
      <c r="B91" s="4">
        <f>4000+5000+8000</f>
        <v>17000</v>
      </c>
      <c r="C91" s="46">
        <f>1600.04+103.6+2165.96+4947.5</f>
        <v>8817.1</v>
      </c>
      <c r="D91" s="107" t="s">
        <v>21</v>
      </c>
    </row>
    <row r="92" spans="1:4" s="53" customFormat="1" ht="13.5" thickBot="1">
      <c r="A92" s="95" t="s">
        <v>5</v>
      </c>
      <c r="B92" s="92">
        <f>B88</f>
        <v>2264000</v>
      </c>
      <c r="C92" s="92">
        <f>C88</f>
        <v>1460690.1600000001</v>
      </c>
      <c r="D92" s="93"/>
    </row>
    <row r="93" spans="1:4" s="53" customFormat="1" ht="12.75">
      <c r="A93" s="17"/>
      <c r="B93" s="16"/>
      <c r="C93" s="16"/>
      <c r="D93" s="17"/>
    </row>
    <row r="94" spans="1:4" s="53" customFormat="1" ht="12.75">
      <c r="A94" s="17" t="s">
        <v>125</v>
      </c>
      <c r="B94" s="16"/>
      <c r="C94" s="16"/>
      <c r="D94" s="17"/>
    </row>
    <row r="95" spans="1:4" s="53" customFormat="1" ht="13.5" thickBot="1">
      <c r="A95" s="17"/>
      <c r="B95" s="16"/>
      <c r="C95" s="16"/>
      <c r="D95" s="17"/>
    </row>
    <row r="96" spans="1:4" s="53" customFormat="1" ht="13.5" thickBot="1">
      <c r="A96" s="78" t="s">
        <v>43</v>
      </c>
      <c r="B96" s="79" t="s">
        <v>0</v>
      </c>
      <c r="C96" s="80" t="s">
        <v>1</v>
      </c>
      <c r="D96" s="81" t="s">
        <v>2</v>
      </c>
    </row>
    <row r="97" spans="1:4" s="53" customFormat="1" ht="13.5" thickBot="1">
      <c r="A97" s="106" t="s">
        <v>11</v>
      </c>
      <c r="B97" s="4">
        <v>40000</v>
      </c>
      <c r="C97" s="46">
        <v>87323</v>
      </c>
      <c r="D97" s="107" t="s">
        <v>124</v>
      </c>
    </row>
    <row r="98" spans="1:4" s="53" customFormat="1" ht="13.5" thickBot="1">
      <c r="A98" s="95" t="s">
        <v>5</v>
      </c>
      <c r="B98" s="92">
        <f>SUM(B97)</f>
        <v>40000</v>
      </c>
      <c r="C98" s="92">
        <f>SUM(C97)</f>
        <v>87323</v>
      </c>
      <c r="D98" s="93"/>
    </row>
    <row r="99" spans="1:4" s="53" customFormat="1" ht="12.75">
      <c r="A99" s="17"/>
      <c r="B99" s="16"/>
      <c r="C99" s="16"/>
      <c r="D99" s="17"/>
    </row>
    <row r="100" spans="1:4" s="53" customFormat="1" ht="12.75">
      <c r="A100" s="12" t="s">
        <v>25</v>
      </c>
      <c r="B100" s="16"/>
      <c r="C100" s="16"/>
      <c r="D100" s="52"/>
    </row>
    <row r="101" spans="1:4" s="53" customFormat="1" ht="13.5" thickBot="1">
      <c r="A101" s="10"/>
      <c r="B101" s="16"/>
      <c r="C101" s="16"/>
      <c r="D101" s="52"/>
    </row>
    <row r="102" spans="1:4" s="53" customFormat="1" ht="13.5" thickBot="1">
      <c r="A102" s="78" t="s">
        <v>43</v>
      </c>
      <c r="B102" s="79" t="s">
        <v>0</v>
      </c>
      <c r="C102" s="80" t="s">
        <v>1</v>
      </c>
      <c r="D102" s="81" t="s">
        <v>2</v>
      </c>
    </row>
    <row r="103" spans="1:4" s="53" customFormat="1" ht="13.5" thickBot="1">
      <c r="A103" s="108" t="s">
        <v>23</v>
      </c>
      <c r="B103" s="109">
        <v>0</v>
      </c>
      <c r="C103" s="110">
        <f>C104</f>
        <v>142</v>
      </c>
      <c r="D103" s="111"/>
    </row>
    <row r="104" spans="1:4" s="53" customFormat="1" ht="13.5" thickBot="1">
      <c r="A104" s="96" t="s">
        <v>11</v>
      </c>
      <c r="B104" s="79"/>
      <c r="C104" s="80">
        <v>142</v>
      </c>
      <c r="D104" s="89" t="s">
        <v>24</v>
      </c>
    </row>
    <row r="105" spans="1:4" s="53" customFormat="1" ht="13.5" thickBot="1">
      <c r="A105" s="78" t="s">
        <v>5</v>
      </c>
      <c r="B105" s="87">
        <f>SUM(B103:B103)</f>
        <v>0</v>
      </c>
      <c r="C105" s="87">
        <f>SUM(C103:C103)</f>
        <v>142</v>
      </c>
      <c r="D105" s="90"/>
    </row>
    <row r="106" spans="1:4" s="53" customFormat="1" ht="12.75">
      <c r="A106" s="10"/>
      <c r="B106" s="16"/>
      <c r="C106" s="16"/>
      <c r="D106" s="52"/>
    </row>
    <row r="107" spans="1:4" s="114" customFormat="1" ht="12.75">
      <c r="A107" s="12" t="s">
        <v>28</v>
      </c>
      <c r="B107" s="112"/>
      <c r="C107" s="112"/>
      <c r="D107" s="113"/>
    </row>
    <row r="108" spans="1:4" s="114" customFormat="1" ht="13.5" thickBot="1">
      <c r="A108" s="10"/>
      <c r="B108" s="112"/>
      <c r="C108" s="112"/>
      <c r="D108" s="113"/>
    </row>
    <row r="109" spans="1:4" s="114" customFormat="1" ht="13.5" thickBot="1">
      <c r="A109" s="115" t="s">
        <v>43</v>
      </c>
      <c r="B109" s="116" t="s">
        <v>0</v>
      </c>
      <c r="C109" s="117" t="s">
        <v>1</v>
      </c>
      <c r="D109" s="118" t="s">
        <v>2</v>
      </c>
    </row>
    <row r="110" spans="1:4" s="114" customFormat="1" ht="13.5" thickBot="1">
      <c r="A110" s="119" t="s">
        <v>26</v>
      </c>
      <c r="B110" s="120">
        <f>B111</f>
        <v>0</v>
      </c>
      <c r="C110" s="120">
        <f>C111</f>
        <v>291.78</v>
      </c>
      <c r="D110" s="121"/>
    </row>
    <row r="111" spans="1:4" s="114" customFormat="1" ht="23.25" thickBot="1">
      <c r="A111" s="122" t="s">
        <v>27</v>
      </c>
      <c r="B111" s="120">
        <v>0</v>
      </c>
      <c r="C111" s="120">
        <v>291.78</v>
      </c>
      <c r="D111" s="123" t="s">
        <v>14</v>
      </c>
    </row>
    <row r="112" spans="1:4" s="114" customFormat="1" ht="13.5" thickBot="1">
      <c r="A112" s="124" t="s">
        <v>5</v>
      </c>
      <c r="B112" s="120">
        <f>B110</f>
        <v>0</v>
      </c>
      <c r="C112" s="120">
        <f>C110</f>
        <v>291.78</v>
      </c>
      <c r="D112" s="121"/>
    </row>
    <row r="113" spans="1:4" s="114" customFormat="1" ht="12.75">
      <c r="A113" s="144"/>
      <c r="B113" s="112"/>
      <c r="C113" s="112"/>
      <c r="D113" s="144"/>
    </row>
    <row r="114" spans="1:4" s="114" customFormat="1" ht="12.75">
      <c r="A114" s="144"/>
      <c r="B114" s="112"/>
      <c r="C114" s="112"/>
      <c r="D114" s="144"/>
    </row>
    <row r="115" spans="1:4" s="114" customFormat="1" ht="12.75">
      <c r="A115" s="144"/>
      <c r="B115" s="112"/>
      <c r="C115" s="112"/>
      <c r="D115" s="144"/>
    </row>
    <row r="116" spans="1:4" s="114" customFormat="1" ht="12.75">
      <c r="A116" s="12" t="s">
        <v>126</v>
      </c>
      <c r="B116" s="112"/>
      <c r="C116" s="112"/>
      <c r="D116" s="113"/>
    </row>
    <row r="117" spans="1:4" s="114" customFormat="1" ht="12.75">
      <c r="A117" s="12" t="s">
        <v>31</v>
      </c>
      <c r="B117" s="112"/>
      <c r="C117" s="112"/>
      <c r="D117" s="113"/>
    </row>
    <row r="118" spans="1:4" s="114" customFormat="1" ht="13.5" thickBot="1">
      <c r="A118" s="10"/>
      <c r="B118" s="112"/>
      <c r="C118" s="112"/>
      <c r="D118" s="113"/>
    </row>
    <row r="119" spans="1:4" s="114" customFormat="1" ht="13.5" thickBot="1">
      <c r="A119" s="115" t="s">
        <v>43</v>
      </c>
      <c r="B119" s="116" t="s">
        <v>0</v>
      </c>
      <c r="C119" s="117" t="s">
        <v>1</v>
      </c>
      <c r="D119" s="118" t="s">
        <v>2</v>
      </c>
    </row>
    <row r="120" spans="1:4" s="114" customFormat="1" ht="23.25" thickBot="1">
      <c r="A120" s="119" t="s">
        <v>29</v>
      </c>
      <c r="B120" s="120">
        <f>B121</f>
        <v>0</v>
      </c>
      <c r="C120" s="120">
        <f>C121</f>
        <v>298.54999999999995</v>
      </c>
      <c r="D120" s="121"/>
    </row>
    <row r="121" spans="1:4" s="114" customFormat="1" ht="13.5" thickBot="1">
      <c r="A121" s="122" t="s">
        <v>27</v>
      </c>
      <c r="B121" s="120">
        <v>0</v>
      </c>
      <c r="C121" s="120">
        <f>3.16+35.95+1044.44-785</f>
        <v>298.54999999999995</v>
      </c>
      <c r="D121" s="121" t="s">
        <v>30</v>
      </c>
    </row>
    <row r="122" spans="1:4" s="114" customFormat="1" ht="13.5" thickBot="1">
      <c r="A122" s="124" t="s">
        <v>5</v>
      </c>
      <c r="B122" s="120">
        <f>B120</f>
        <v>0</v>
      </c>
      <c r="C122" s="120">
        <f>C120</f>
        <v>298.54999999999995</v>
      </c>
      <c r="D122" s="121"/>
    </row>
    <row r="123" spans="1:4" s="53" customFormat="1" ht="12.75">
      <c r="A123" s="10"/>
      <c r="B123" s="16"/>
      <c r="C123" s="16"/>
      <c r="D123" s="52"/>
    </row>
    <row r="124" spans="1:4" s="114" customFormat="1" ht="12.75">
      <c r="A124" s="10" t="s">
        <v>61</v>
      </c>
      <c r="B124" s="112"/>
      <c r="C124" s="112"/>
      <c r="D124" s="113"/>
    </row>
    <row r="125" spans="1:4" s="114" customFormat="1" ht="12.75">
      <c r="A125" s="10"/>
      <c r="B125" s="112"/>
      <c r="C125" s="112"/>
      <c r="D125" s="113"/>
    </row>
    <row r="126" spans="1:4" s="114" customFormat="1" ht="12.75">
      <c r="A126" s="12" t="s">
        <v>91</v>
      </c>
      <c r="B126" s="112"/>
      <c r="C126" s="112"/>
      <c r="D126" s="113"/>
    </row>
    <row r="127" spans="1:4" s="114" customFormat="1" ht="13.5" thickBot="1">
      <c r="A127" s="10"/>
      <c r="B127" s="112"/>
      <c r="C127" s="112"/>
      <c r="D127" s="113"/>
    </row>
    <row r="128" spans="1:4" s="114" customFormat="1" ht="45.75" thickBot="1">
      <c r="A128" s="48" t="s">
        <v>43</v>
      </c>
      <c r="B128" s="49" t="s">
        <v>44</v>
      </c>
      <c r="C128" s="50" t="s">
        <v>89</v>
      </c>
      <c r="D128" s="51" t="s">
        <v>45</v>
      </c>
    </row>
    <row r="129" spans="1:4" s="114" customFormat="1" ht="31.5" customHeight="1" thickBot="1">
      <c r="A129" s="125" t="s">
        <v>46</v>
      </c>
      <c r="B129" s="126">
        <v>32995</v>
      </c>
      <c r="C129" s="127">
        <v>6452</v>
      </c>
      <c r="D129" s="128" t="s">
        <v>90</v>
      </c>
    </row>
    <row r="130" spans="1:4" s="114" customFormat="1" ht="64.5" thickBot="1">
      <c r="A130" s="129" t="s">
        <v>50</v>
      </c>
      <c r="B130" s="130">
        <v>3425</v>
      </c>
      <c r="C130" s="131">
        <v>1675</v>
      </c>
      <c r="D130" s="132" t="s">
        <v>127</v>
      </c>
    </row>
    <row r="131" spans="1:4" s="114" customFormat="1" ht="13.5" thickBot="1">
      <c r="A131" s="133" t="s">
        <v>52</v>
      </c>
      <c r="B131" s="131">
        <v>36420</v>
      </c>
      <c r="C131" s="131">
        <f>SUM(C129:C130)</f>
        <v>8127</v>
      </c>
      <c r="D131" s="134"/>
    </row>
    <row r="132" spans="1:4" s="114" customFormat="1" ht="8.25" customHeight="1">
      <c r="A132" s="113"/>
      <c r="B132" s="135"/>
      <c r="C132" s="135"/>
      <c r="D132" s="113"/>
    </row>
    <row r="133" spans="1:4" s="114" customFormat="1" ht="12.75">
      <c r="A133" s="12" t="s">
        <v>31</v>
      </c>
      <c r="B133" s="112"/>
      <c r="C133" s="112"/>
      <c r="D133" s="113"/>
    </row>
    <row r="134" spans="1:4" s="114" customFormat="1" ht="7.5" customHeight="1" thickBot="1">
      <c r="A134" s="10"/>
      <c r="B134" s="112"/>
      <c r="C134" s="112"/>
      <c r="D134" s="113"/>
    </row>
    <row r="135" spans="1:4" s="114" customFormat="1" ht="45.75" thickBot="1">
      <c r="A135" s="48" t="s">
        <v>43</v>
      </c>
      <c r="B135" s="49" t="s">
        <v>44</v>
      </c>
      <c r="C135" s="50" t="s">
        <v>89</v>
      </c>
      <c r="D135" s="51" t="s">
        <v>45</v>
      </c>
    </row>
    <row r="136" spans="1:4" s="114" customFormat="1" ht="13.5" thickBot="1">
      <c r="A136" s="129" t="s">
        <v>50</v>
      </c>
      <c r="B136" s="130">
        <v>0</v>
      </c>
      <c r="C136" s="131">
        <v>25</v>
      </c>
      <c r="D136" s="134" t="s">
        <v>128</v>
      </c>
    </row>
    <row r="137" spans="1:4" s="114" customFormat="1" ht="13.5" thickBot="1">
      <c r="A137" s="133" t="s">
        <v>52</v>
      </c>
      <c r="B137" s="131">
        <v>0</v>
      </c>
      <c r="C137" s="131">
        <v>25</v>
      </c>
      <c r="D137" s="134"/>
    </row>
    <row r="138" spans="1:4" s="114" customFormat="1" ht="12.75">
      <c r="A138" s="113"/>
      <c r="B138" s="135"/>
      <c r="C138" s="135"/>
      <c r="D138" s="113"/>
    </row>
    <row r="139" spans="1:4" s="53" customFormat="1" ht="12.75">
      <c r="A139" s="10"/>
      <c r="B139" s="16"/>
      <c r="C139" s="16"/>
      <c r="D139" s="52"/>
    </row>
    <row r="140" spans="1:4" s="114" customFormat="1" ht="12.75">
      <c r="A140" s="10" t="s">
        <v>63</v>
      </c>
      <c r="B140" s="112"/>
      <c r="C140" s="112"/>
      <c r="D140" s="113"/>
    </row>
    <row r="141" spans="1:4" s="114" customFormat="1" ht="12.75">
      <c r="A141" s="10"/>
      <c r="B141" s="112"/>
      <c r="C141" s="112"/>
      <c r="D141" s="113"/>
    </row>
    <row r="142" spans="1:4" s="114" customFormat="1" ht="12.75">
      <c r="A142" s="12" t="s">
        <v>100</v>
      </c>
      <c r="B142" s="112"/>
      <c r="C142" s="112"/>
      <c r="D142" s="113"/>
    </row>
    <row r="143" spans="1:4" s="114" customFormat="1" ht="13.5" thickBot="1">
      <c r="A143" s="10"/>
      <c r="B143" s="112"/>
      <c r="C143" s="112"/>
      <c r="D143" s="113"/>
    </row>
    <row r="144" spans="1:4" s="114" customFormat="1" ht="45.75" thickBot="1">
      <c r="A144" s="48" t="s">
        <v>43</v>
      </c>
      <c r="B144" s="49" t="s">
        <v>44</v>
      </c>
      <c r="C144" s="50" t="s">
        <v>89</v>
      </c>
      <c r="D144" s="51" t="s">
        <v>45</v>
      </c>
    </row>
    <row r="145" spans="1:4" s="114" customFormat="1" ht="26.25" thickBot="1">
      <c r="A145" s="125" t="s">
        <v>46</v>
      </c>
      <c r="B145" s="126">
        <v>8000</v>
      </c>
      <c r="C145" s="127">
        <v>6462</v>
      </c>
      <c r="D145" s="128" t="s">
        <v>93</v>
      </c>
    </row>
    <row r="146" spans="1:4" s="114" customFormat="1" ht="26.25" thickBot="1">
      <c r="A146" s="129" t="s">
        <v>94</v>
      </c>
      <c r="B146" s="130">
        <v>10000</v>
      </c>
      <c r="C146" s="131">
        <v>7344</v>
      </c>
      <c r="D146" s="134" t="s">
        <v>95</v>
      </c>
    </row>
    <row r="147" spans="1:4" s="114" customFormat="1" ht="26.25" thickBot="1">
      <c r="A147" s="129" t="s">
        <v>129</v>
      </c>
      <c r="B147" s="130"/>
      <c r="C147" s="131">
        <v>68</v>
      </c>
      <c r="D147" s="134" t="s">
        <v>129</v>
      </c>
    </row>
    <row r="148" spans="1:4" s="114" customFormat="1" ht="13.5" thickBot="1">
      <c r="A148" s="129" t="s">
        <v>27</v>
      </c>
      <c r="B148" s="130"/>
      <c r="C148" s="131">
        <v>615</v>
      </c>
      <c r="D148" s="134" t="s">
        <v>130</v>
      </c>
    </row>
    <row r="149" spans="1:4" s="114" customFormat="1" ht="26.25" thickBot="1">
      <c r="A149" s="129" t="s">
        <v>96</v>
      </c>
      <c r="B149" s="130">
        <v>5000</v>
      </c>
      <c r="C149" s="131">
        <v>5762</v>
      </c>
      <c r="D149" s="134" t="s">
        <v>97</v>
      </c>
    </row>
    <row r="150" spans="1:4" s="114" customFormat="1" ht="13.5" thickBot="1">
      <c r="A150" s="129" t="s">
        <v>98</v>
      </c>
      <c r="B150" s="130"/>
      <c r="C150" s="131">
        <v>940</v>
      </c>
      <c r="D150" s="134" t="s">
        <v>99</v>
      </c>
    </row>
    <row r="151" spans="1:4" s="114" customFormat="1" ht="13.5" thickBot="1">
      <c r="A151" s="133" t="s">
        <v>52</v>
      </c>
      <c r="B151" s="131">
        <f>SUM(B145:B150)</f>
        <v>23000</v>
      </c>
      <c r="C151" s="131">
        <f>SUM(C145:C150)</f>
        <v>21191</v>
      </c>
      <c r="D151" s="134"/>
    </row>
    <row r="152" spans="1:4" s="114" customFormat="1" ht="12.75">
      <c r="A152" s="113"/>
      <c r="B152" s="135"/>
      <c r="C152" s="135"/>
      <c r="D152" s="113"/>
    </row>
    <row r="153" spans="1:4" s="114" customFormat="1" ht="12.75">
      <c r="A153" s="113"/>
      <c r="B153" s="135"/>
      <c r="C153" s="135"/>
      <c r="D153" s="113"/>
    </row>
    <row r="154" spans="1:4" s="114" customFormat="1" ht="12.75">
      <c r="A154" s="113"/>
      <c r="B154" s="135"/>
      <c r="C154" s="135"/>
      <c r="D154" s="113"/>
    </row>
    <row r="155" spans="1:4" s="114" customFormat="1" ht="12.75">
      <c r="A155" s="113"/>
      <c r="B155" s="135"/>
      <c r="C155" s="135"/>
      <c r="D155" s="113"/>
    </row>
    <row r="156" spans="1:4" s="114" customFormat="1" ht="12.75">
      <c r="A156" s="113"/>
      <c r="B156" s="135"/>
      <c r="C156" s="135"/>
      <c r="D156" s="113"/>
    </row>
    <row r="157" spans="1:4" s="114" customFormat="1" ht="12.75">
      <c r="A157" s="113"/>
      <c r="B157" s="135"/>
      <c r="C157" s="135"/>
      <c r="D157" s="113"/>
    </row>
    <row r="158" spans="1:4" s="114" customFormat="1" ht="12.75">
      <c r="A158" s="113"/>
      <c r="B158" s="135"/>
      <c r="C158" s="135"/>
      <c r="D158" s="113"/>
    </row>
    <row r="159" spans="1:4" s="53" customFormat="1" ht="12.75">
      <c r="A159" s="10"/>
      <c r="B159" s="16"/>
      <c r="C159" s="16"/>
      <c r="D159" s="52"/>
    </row>
    <row r="160" spans="1:4" s="114" customFormat="1" ht="12.75">
      <c r="A160" s="12" t="s">
        <v>104</v>
      </c>
      <c r="B160" s="112"/>
      <c r="C160" s="112"/>
      <c r="D160" s="113"/>
    </row>
    <row r="161" spans="1:4" s="114" customFormat="1" ht="13.5" thickBot="1">
      <c r="A161" s="10"/>
      <c r="B161" s="112"/>
      <c r="C161" s="112"/>
      <c r="D161" s="113"/>
    </row>
    <row r="162" spans="1:4" s="114" customFormat="1" ht="45.75" thickBot="1">
      <c r="A162" s="48" t="s">
        <v>43</v>
      </c>
      <c r="B162" s="49" t="s">
        <v>44</v>
      </c>
      <c r="C162" s="50" t="s">
        <v>89</v>
      </c>
      <c r="D162" s="51" t="s">
        <v>45</v>
      </c>
    </row>
    <row r="163" spans="1:4" s="114" customFormat="1" ht="26.25" thickBot="1">
      <c r="A163" s="125" t="s">
        <v>46</v>
      </c>
      <c r="B163" s="126">
        <v>4000</v>
      </c>
      <c r="C163" s="127">
        <v>1780</v>
      </c>
      <c r="D163" s="128" t="s">
        <v>101</v>
      </c>
    </row>
    <row r="164" spans="1:4" s="114" customFormat="1" ht="26.25" thickBot="1">
      <c r="A164" s="129" t="s">
        <v>102</v>
      </c>
      <c r="B164" s="130">
        <v>10000</v>
      </c>
      <c r="C164" s="131">
        <v>3770</v>
      </c>
      <c r="D164" s="134" t="s">
        <v>103</v>
      </c>
    </row>
    <row r="165" spans="1:4" s="114" customFormat="1" ht="13.5" thickBot="1">
      <c r="A165" s="133" t="s">
        <v>52</v>
      </c>
      <c r="B165" s="131">
        <f>SUM(B163:B164)</f>
        <v>14000</v>
      </c>
      <c r="C165" s="131">
        <f>SUM(C163:C164)</f>
        <v>5550</v>
      </c>
      <c r="D165" s="134"/>
    </row>
    <row r="166" spans="1:4" s="114" customFormat="1" ht="12.75">
      <c r="A166" s="113"/>
      <c r="B166" s="135"/>
      <c r="C166" s="135"/>
      <c r="D166" s="113"/>
    </row>
    <row r="167" spans="1:4" s="114" customFormat="1" ht="12.75">
      <c r="A167" s="113"/>
      <c r="B167" s="135"/>
      <c r="C167" s="135"/>
      <c r="D167" s="113"/>
    </row>
    <row r="168" spans="1:4" s="114" customFormat="1" ht="12.75">
      <c r="A168" s="113" t="s">
        <v>31</v>
      </c>
      <c r="B168" s="135"/>
      <c r="C168" s="135"/>
      <c r="D168" s="113"/>
    </row>
    <row r="169" spans="1:4" s="114" customFormat="1" ht="13.5" thickBot="1">
      <c r="A169" s="113"/>
      <c r="B169" s="135"/>
      <c r="C169" s="135"/>
      <c r="D169" s="113"/>
    </row>
    <row r="170" spans="1:4" s="114" customFormat="1" ht="45.75" thickBot="1">
      <c r="A170" s="48" t="s">
        <v>43</v>
      </c>
      <c r="B170" s="49" t="s">
        <v>44</v>
      </c>
      <c r="C170" s="50" t="s">
        <v>89</v>
      </c>
      <c r="D170" s="51" t="s">
        <v>45</v>
      </c>
    </row>
    <row r="171" spans="1:4" s="114" customFormat="1" ht="13.5" thickBot="1">
      <c r="A171" s="129" t="s">
        <v>27</v>
      </c>
      <c r="B171" s="130"/>
      <c r="C171" s="131">
        <v>177</v>
      </c>
      <c r="D171" s="134" t="s">
        <v>131</v>
      </c>
    </row>
    <row r="172" spans="1:4" s="114" customFormat="1" ht="13.5" thickBot="1">
      <c r="A172" s="133" t="s">
        <v>52</v>
      </c>
      <c r="B172" s="131">
        <f>SUM(B171)</f>
        <v>0</v>
      </c>
      <c r="C172" s="131">
        <f>SUM(C171)</f>
        <v>177</v>
      </c>
      <c r="D172" s="134"/>
    </row>
    <row r="173" spans="1:4" s="114" customFormat="1" ht="12.75">
      <c r="A173" s="113"/>
      <c r="B173" s="135"/>
      <c r="C173" s="135"/>
      <c r="D173" s="113"/>
    </row>
    <row r="174" spans="1:4" s="114" customFormat="1" ht="12.75">
      <c r="A174" s="113" t="s">
        <v>111</v>
      </c>
      <c r="B174" s="135"/>
      <c r="C174" s="135"/>
      <c r="D174" s="113"/>
    </row>
    <row r="175" spans="1:4" s="114" customFormat="1" ht="12.75">
      <c r="A175" s="113"/>
      <c r="B175" s="135"/>
      <c r="C175" s="135"/>
      <c r="D175" s="113"/>
    </row>
    <row r="176" spans="1:4" s="114" customFormat="1" ht="12.75">
      <c r="A176" s="113" t="s">
        <v>112</v>
      </c>
      <c r="B176" s="135"/>
      <c r="C176" s="135"/>
      <c r="D176" s="113"/>
    </row>
    <row r="177" spans="1:4" s="114" customFormat="1" ht="13.5" thickBot="1">
      <c r="A177" s="113"/>
      <c r="B177" s="135"/>
      <c r="C177" s="135"/>
      <c r="D177" s="113"/>
    </row>
    <row r="178" spans="1:4" s="114" customFormat="1" ht="45.75" thickBot="1">
      <c r="A178" s="48" t="s">
        <v>43</v>
      </c>
      <c r="B178" s="49" t="s">
        <v>44</v>
      </c>
      <c r="C178" s="50" t="s">
        <v>89</v>
      </c>
      <c r="D178" s="51" t="s">
        <v>45</v>
      </c>
    </row>
    <row r="179" spans="1:4" s="114" customFormat="1" ht="51.75" thickBot="1">
      <c r="A179" s="129" t="s">
        <v>113</v>
      </c>
      <c r="B179" s="130">
        <v>208300</v>
      </c>
      <c r="C179" s="131">
        <v>70518</v>
      </c>
      <c r="D179" s="134" t="s">
        <v>114</v>
      </c>
    </row>
    <row r="180" spans="1:4" s="114" customFormat="1" ht="13.5" thickBot="1">
      <c r="A180" s="129" t="s">
        <v>50</v>
      </c>
      <c r="B180" s="130">
        <v>500</v>
      </c>
      <c r="C180" s="131">
        <v>886</v>
      </c>
      <c r="D180" s="134" t="s">
        <v>145</v>
      </c>
    </row>
    <row r="181" spans="1:4" s="114" customFormat="1" ht="13.5" thickBot="1">
      <c r="A181" s="133" t="s">
        <v>52</v>
      </c>
      <c r="B181" s="131">
        <f>SUM(B179:B180)</f>
        <v>208800</v>
      </c>
      <c r="C181" s="131">
        <f>SUM(C179:C180)</f>
        <v>71404</v>
      </c>
      <c r="D181" s="136"/>
    </row>
    <row r="182" spans="1:4" s="114" customFormat="1" ht="12.75">
      <c r="A182" s="113"/>
      <c r="B182" s="135"/>
      <c r="C182" s="135"/>
      <c r="D182" s="135"/>
    </row>
    <row r="183" spans="1:4" s="114" customFormat="1" ht="12.75">
      <c r="A183" s="113"/>
      <c r="B183" s="135"/>
      <c r="C183" s="135"/>
      <c r="D183" s="135"/>
    </row>
    <row r="184" spans="1:4" s="114" customFormat="1" ht="20.25" customHeight="1">
      <c r="A184" s="11" t="s">
        <v>51</v>
      </c>
      <c r="B184" s="112"/>
      <c r="C184" s="112"/>
      <c r="D184" s="113"/>
    </row>
    <row r="185" spans="1:4" s="114" customFormat="1" ht="13.5" customHeight="1">
      <c r="A185" s="11"/>
      <c r="B185" s="112"/>
      <c r="C185" s="112"/>
      <c r="D185" s="113"/>
    </row>
    <row r="186" spans="1:4" s="114" customFormat="1" ht="12" customHeight="1">
      <c r="A186" s="113" t="s">
        <v>105</v>
      </c>
      <c r="B186" s="112"/>
      <c r="C186" s="112"/>
      <c r="D186" s="113"/>
    </row>
    <row r="187" spans="1:4" s="114" customFormat="1" ht="15" customHeight="1" thickBot="1">
      <c r="A187" s="11"/>
      <c r="B187" s="112"/>
      <c r="C187" s="112"/>
      <c r="D187" s="113"/>
    </row>
    <row r="188" spans="1:4" s="114" customFormat="1" ht="45.75" thickBot="1">
      <c r="A188" s="48" t="s">
        <v>43</v>
      </c>
      <c r="B188" s="49" t="s">
        <v>44</v>
      </c>
      <c r="C188" s="50" t="s">
        <v>89</v>
      </c>
      <c r="D188" s="51" t="s">
        <v>45</v>
      </c>
    </row>
    <row r="189" spans="1:4" s="114" customFormat="1" ht="26.25" thickBot="1">
      <c r="A189" s="125" t="s">
        <v>46</v>
      </c>
      <c r="B189" s="126">
        <v>65000</v>
      </c>
      <c r="C189" s="127">
        <v>32320</v>
      </c>
      <c r="D189" s="128" t="s">
        <v>132</v>
      </c>
    </row>
    <row r="190" spans="1:4" s="114" customFormat="1" ht="13.5" thickBot="1">
      <c r="A190" s="129" t="s">
        <v>47</v>
      </c>
      <c r="B190" s="130"/>
      <c r="C190" s="131">
        <v>46000</v>
      </c>
      <c r="D190" s="134" t="s">
        <v>133</v>
      </c>
    </row>
    <row r="191" spans="1:4" s="114" customFormat="1" ht="54.75" customHeight="1" thickBot="1">
      <c r="A191" s="129" t="s">
        <v>48</v>
      </c>
      <c r="B191" s="130">
        <v>746900</v>
      </c>
      <c r="C191" s="131">
        <v>443735</v>
      </c>
      <c r="D191" s="134" t="s">
        <v>134</v>
      </c>
    </row>
    <row r="192" spans="1:4" s="114" customFormat="1" ht="51.75" customHeight="1" thickBot="1">
      <c r="A192" s="129" t="s">
        <v>49</v>
      </c>
      <c r="B192" s="130">
        <v>320100</v>
      </c>
      <c r="C192" s="131">
        <v>188922</v>
      </c>
      <c r="D192" s="134" t="s">
        <v>135</v>
      </c>
    </row>
    <row r="193" spans="1:4" s="114" customFormat="1" ht="26.25" thickBot="1">
      <c r="A193" s="129" t="s">
        <v>50</v>
      </c>
      <c r="B193" s="130">
        <v>32000</v>
      </c>
      <c r="C193" s="131">
        <f>14107+1043</f>
        <v>15150</v>
      </c>
      <c r="D193" s="134" t="s">
        <v>136</v>
      </c>
    </row>
    <row r="194" spans="1:4" s="114" customFormat="1" ht="20.25" customHeight="1" thickBot="1">
      <c r="A194" s="133" t="s">
        <v>52</v>
      </c>
      <c r="B194" s="131">
        <f>SUM(B189:B193)</f>
        <v>1164000</v>
      </c>
      <c r="C194" s="131">
        <f>SUM(C189:C193)</f>
        <v>726127</v>
      </c>
      <c r="D194" s="134"/>
    </row>
    <row r="195" spans="1:4" s="114" customFormat="1" ht="20.25" customHeight="1">
      <c r="A195" s="113"/>
      <c r="B195" s="135"/>
      <c r="C195" s="135"/>
      <c r="D195" s="113"/>
    </row>
    <row r="196" spans="1:4" s="114" customFormat="1" ht="20.25" customHeight="1">
      <c r="A196" s="113"/>
      <c r="B196" s="135"/>
      <c r="C196" s="135"/>
      <c r="D196" s="113"/>
    </row>
    <row r="197" spans="1:4" s="114" customFormat="1" ht="20.25" customHeight="1">
      <c r="A197" s="113"/>
      <c r="B197" s="135"/>
      <c r="C197" s="135"/>
      <c r="D197" s="113"/>
    </row>
    <row r="198" spans="1:4" s="114" customFormat="1" ht="20.25" customHeight="1">
      <c r="A198" s="113"/>
      <c r="B198" s="135"/>
      <c r="C198" s="135"/>
      <c r="D198" s="113"/>
    </row>
    <row r="199" spans="1:4" s="114" customFormat="1" ht="20.25" customHeight="1">
      <c r="A199" s="113"/>
      <c r="B199" s="135"/>
      <c r="C199" s="135"/>
      <c r="D199" s="113"/>
    </row>
    <row r="200" spans="1:4" s="114" customFormat="1" ht="20.25" customHeight="1">
      <c r="A200" s="113"/>
      <c r="B200" s="135"/>
      <c r="C200" s="135"/>
      <c r="D200" s="113"/>
    </row>
    <row r="201" spans="1:4" s="114" customFormat="1" ht="20.25" customHeight="1">
      <c r="A201" s="113"/>
      <c r="B201" s="135"/>
      <c r="C201" s="135"/>
      <c r="D201" s="113"/>
    </row>
    <row r="202" spans="1:4" s="114" customFormat="1" ht="20.25" customHeight="1">
      <c r="A202" s="113"/>
      <c r="B202" s="135"/>
      <c r="C202" s="135"/>
      <c r="D202" s="113"/>
    </row>
    <row r="203" spans="1:4" s="53" customFormat="1" ht="13.5" thickBot="1">
      <c r="A203" s="10" t="s">
        <v>53</v>
      </c>
      <c r="B203" s="16"/>
      <c r="C203" s="16"/>
      <c r="D203" s="52"/>
    </row>
    <row r="204" spans="1:4" s="53" customFormat="1" ht="45.75" thickBot="1">
      <c r="A204" s="48" t="s">
        <v>43</v>
      </c>
      <c r="B204" s="49" t="s">
        <v>44</v>
      </c>
      <c r="C204" s="50" t="s">
        <v>89</v>
      </c>
      <c r="D204" s="51" t="s">
        <v>45</v>
      </c>
    </row>
    <row r="205" spans="1:4" s="53" customFormat="1" ht="33.75" customHeight="1" thickBot="1">
      <c r="A205" s="125" t="s">
        <v>46</v>
      </c>
      <c r="B205" s="126">
        <v>7900</v>
      </c>
      <c r="C205" s="127">
        <v>8600.4</v>
      </c>
      <c r="D205" s="128" t="s">
        <v>106</v>
      </c>
    </row>
    <row r="206" spans="1:4" s="53" customFormat="1" ht="13.5" thickBot="1">
      <c r="A206" s="129" t="s">
        <v>47</v>
      </c>
      <c r="B206" s="130">
        <v>0</v>
      </c>
      <c r="C206" s="131">
        <v>9100</v>
      </c>
      <c r="D206" s="134" t="s">
        <v>137</v>
      </c>
    </row>
    <row r="207" spans="1:4" s="53" customFormat="1" ht="49.5" customHeight="1" thickBot="1">
      <c r="A207" s="129" t="s">
        <v>48</v>
      </c>
      <c r="B207" s="130">
        <v>335000</v>
      </c>
      <c r="C207" s="131">
        <v>173045.15</v>
      </c>
      <c r="D207" s="134" t="s">
        <v>107</v>
      </c>
    </row>
    <row r="208" spans="1:4" s="53" customFormat="1" ht="51" customHeight="1" thickBot="1">
      <c r="A208" s="129" t="s">
        <v>49</v>
      </c>
      <c r="B208" s="130">
        <v>342000</v>
      </c>
      <c r="C208" s="131">
        <v>91579.8</v>
      </c>
      <c r="D208" s="134" t="s">
        <v>108</v>
      </c>
    </row>
    <row r="209" spans="1:4" s="53" customFormat="1" ht="13.5" thickBot="1">
      <c r="A209" s="129" t="s">
        <v>50</v>
      </c>
      <c r="B209" s="130">
        <v>1500</v>
      </c>
      <c r="C209" s="131">
        <f>1103.22+46.46</f>
        <v>1149.68</v>
      </c>
      <c r="D209" s="134" t="s">
        <v>146</v>
      </c>
    </row>
    <row r="210" spans="1:4" s="53" customFormat="1" ht="13.5" thickBot="1">
      <c r="A210" s="133" t="s">
        <v>52</v>
      </c>
      <c r="B210" s="131">
        <f>B205+B206+B207+B208+B209</f>
        <v>686400</v>
      </c>
      <c r="C210" s="131">
        <f>C205+C206+C207+C208+C209</f>
        <v>283475.02999999997</v>
      </c>
      <c r="D210" s="134"/>
    </row>
    <row r="211" spans="1:4" s="53" customFormat="1" ht="3.75" customHeight="1">
      <c r="A211" s="113"/>
      <c r="B211" s="135"/>
      <c r="C211" s="135"/>
      <c r="D211" s="113"/>
    </row>
    <row r="212" spans="1:4" s="53" customFormat="1" ht="13.5" thickBot="1">
      <c r="A212" s="10" t="s">
        <v>54</v>
      </c>
      <c r="B212" s="16"/>
      <c r="C212" s="16"/>
      <c r="D212" s="52"/>
    </row>
    <row r="213" spans="1:4" s="114" customFormat="1" ht="45.75" thickBot="1">
      <c r="A213" s="48" t="s">
        <v>43</v>
      </c>
      <c r="B213" s="49" t="s">
        <v>44</v>
      </c>
      <c r="C213" s="50" t="s">
        <v>89</v>
      </c>
      <c r="D213" s="51" t="s">
        <v>45</v>
      </c>
    </row>
    <row r="214" spans="1:4" s="114" customFormat="1" ht="26.25" thickBot="1">
      <c r="A214" s="125" t="s">
        <v>46</v>
      </c>
      <c r="B214" s="137">
        <v>18000</v>
      </c>
      <c r="C214" s="138">
        <v>16171</v>
      </c>
      <c r="D214" s="128" t="s">
        <v>138</v>
      </c>
    </row>
    <row r="215" spans="1:4" s="114" customFormat="1" ht="51.75" thickBot="1">
      <c r="A215" s="129" t="s">
        <v>48</v>
      </c>
      <c r="B215" s="139">
        <v>700000</v>
      </c>
      <c r="C215" s="140">
        <v>278153</v>
      </c>
      <c r="D215" s="134" t="s">
        <v>109</v>
      </c>
    </row>
    <row r="216" spans="1:4" s="114" customFormat="1" ht="51.75" thickBot="1">
      <c r="A216" s="129" t="s">
        <v>49</v>
      </c>
      <c r="B216" s="130"/>
      <c r="C216" s="140">
        <v>133592</v>
      </c>
      <c r="D216" s="134" t="s">
        <v>110</v>
      </c>
    </row>
    <row r="217" spans="1:4" s="114" customFormat="1" ht="13.5" thickBot="1">
      <c r="A217" s="133" t="s">
        <v>52</v>
      </c>
      <c r="B217" s="140">
        <v>718000</v>
      </c>
      <c r="C217" s="140">
        <v>427916</v>
      </c>
      <c r="D217" s="134"/>
    </row>
    <row r="218" spans="1:4" s="114" customFormat="1" ht="12.75">
      <c r="A218" s="113"/>
      <c r="B218" s="143"/>
      <c r="C218" s="143"/>
      <c r="D218" s="113"/>
    </row>
    <row r="219" spans="1:4" s="53" customFormat="1" ht="12.75">
      <c r="A219" s="11" t="s">
        <v>55</v>
      </c>
      <c r="B219" s="16"/>
      <c r="C219" s="16"/>
      <c r="D219" s="52"/>
    </row>
    <row r="220" spans="1:4" s="53" customFormat="1" ht="13.5" thickBot="1">
      <c r="A220" s="11"/>
      <c r="B220" s="16"/>
      <c r="C220" s="16"/>
      <c r="D220" s="52"/>
    </row>
    <row r="221" spans="1:4" s="53" customFormat="1" ht="45.75" thickBot="1">
      <c r="A221" s="48" t="s">
        <v>43</v>
      </c>
      <c r="B221" s="49" t="s">
        <v>44</v>
      </c>
      <c r="C221" s="50" t="s">
        <v>89</v>
      </c>
      <c r="D221" s="51" t="s">
        <v>45</v>
      </c>
    </row>
    <row r="222" spans="1:4" s="53" customFormat="1" ht="51.75" thickBot="1">
      <c r="A222" s="129" t="s">
        <v>48</v>
      </c>
      <c r="B222" s="130">
        <v>580000</v>
      </c>
      <c r="C222" s="131">
        <v>127601</v>
      </c>
      <c r="D222" s="134" t="s">
        <v>147</v>
      </c>
    </row>
    <row r="223" spans="1:4" s="53" customFormat="1" ht="51.75" thickBot="1">
      <c r="A223" s="129" t="s">
        <v>49</v>
      </c>
      <c r="B223" s="130"/>
      <c r="C223" s="131">
        <v>183727</v>
      </c>
      <c r="D223" s="134" t="s">
        <v>148</v>
      </c>
    </row>
    <row r="224" spans="1:4" s="53" customFormat="1" ht="13.5" thickBot="1">
      <c r="A224" s="129" t="s">
        <v>50</v>
      </c>
      <c r="B224" s="130">
        <v>1000</v>
      </c>
      <c r="C224" s="131">
        <v>438</v>
      </c>
      <c r="D224" s="134" t="s">
        <v>139</v>
      </c>
    </row>
    <row r="225" spans="1:4" s="53" customFormat="1" ht="13.5" thickBot="1">
      <c r="A225" s="133" t="s">
        <v>52</v>
      </c>
      <c r="B225" s="131">
        <f>SUM(B222:B224)</f>
        <v>581000</v>
      </c>
      <c r="C225" s="131">
        <f>SUM(C222:C224)</f>
        <v>311766</v>
      </c>
      <c r="D225" s="134"/>
    </row>
    <row r="226" spans="1:4" s="53" customFormat="1" ht="12.75">
      <c r="A226" s="11"/>
      <c r="B226" s="16"/>
      <c r="C226" s="16"/>
      <c r="D226" s="52"/>
    </row>
    <row r="227" spans="1:4" s="53" customFormat="1" ht="12.75">
      <c r="A227" s="10" t="s">
        <v>64</v>
      </c>
      <c r="B227" s="141"/>
      <c r="C227" s="141"/>
      <c r="D227" s="52"/>
    </row>
    <row r="228" spans="1:4" s="53" customFormat="1" ht="7.5" customHeight="1">
      <c r="A228" s="12"/>
      <c r="B228" s="141"/>
      <c r="C228" s="141"/>
      <c r="D228" s="52"/>
    </row>
    <row r="229" spans="1:4" s="53" customFormat="1" ht="12.75">
      <c r="A229" s="12" t="s">
        <v>120</v>
      </c>
      <c r="B229" s="141"/>
      <c r="C229" s="141"/>
      <c r="D229" s="52"/>
    </row>
    <row r="230" spans="1:4" s="53" customFormat="1" ht="9.75" customHeight="1" thickBot="1">
      <c r="A230" s="11"/>
      <c r="B230" s="141"/>
      <c r="C230" s="141"/>
      <c r="D230" s="52"/>
    </row>
    <row r="231" spans="1:4" s="114" customFormat="1" ht="45.75" thickBot="1">
      <c r="A231" s="48" t="s">
        <v>43</v>
      </c>
      <c r="B231" s="49" t="s">
        <v>44</v>
      </c>
      <c r="C231" s="50" t="s">
        <v>89</v>
      </c>
      <c r="D231" s="51" t="s">
        <v>45</v>
      </c>
    </row>
    <row r="232" spans="1:4" s="114" customFormat="1" ht="93" customHeight="1" thickBot="1">
      <c r="A232" s="129" t="s">
        <v>50</v>
      </c>
      <c r="B232" s="130">
        <v>44720</v>
      </c>
      <c r="C232" s="131">
        <v>57561.11</v>
      </c>
      <c r="D232" s="134" t="s">
        <v>140</v>
      </c>
    </row>
    <row r="233" spans="1:4" s="114" customFormat="1" ht="13.5" thickBot="1">
      <c r="A233" s="133" t="s">
        <v>52</v>
      </c>
      <c r="B233" s="131">
        <f>B232</f>
        <v>44720</v>
      </c>
      <c r="C233" s="131">
        <f>C232</f>
        <v>57561.11</v>
      </c>
      <c r="D233" s="134"/>
    </row>
    <row r="234" spans="1:4" s="114" customFormat="1" ht="12.75">
      <c r="A234" s="113"/>
      <c r="B234" s="135"/>
      <c r="C234" s="135"/>
      <c r="D234" s="113"/>
    </row>
    <row r="235" spans="1:4" s="114" customFormat="1" ht="12.75">
      <c r="A235" s="113"/>
      <c r="B235" s="135"/>
      <c r="C235" s="135"/>
      <c r="D235" s="113"/>
    </row>
    <row r="236" spans="1:4" s="53" customFormat="1" ht="12.75">
      <c r="A236" s="52"/>
      <c r="B236" s="141"/>
      <c r="C236" s="141"/>
      <c r="D236" s="52"/>
    </row>
    <row r="237" spans="1:4" s="53" customFormat="1" ht="13.5" thickBot="1">
      <c r="A237" s="52" t="s">
        <v>119</v>
      </c>
      <c r="B237" s="141"/>
      <c r="C237" s="141"/>
      <c r="D237" s="52"/>
    </row>
    <row r="238" spans="1:4" s="114" customFormat="1" ht="45.75" thickBot="1">
      <c r="A238" s="48" t="s">
        <v>43</v>
      </c>
      <c r="B238" s="49" t="s">
        <v>44</v>
      </c>
      <c r="C238" s="50" t="s">
        <v>89</v>
      </c>
      <c r="D238" s="51" t="s">
        <v>45</v>
      </c>
    </row>
    <row r="239" spans="1:4" s="114" customFormat="1" ht="77.25" thickBot="1">
      <c r="A239" s="129" t="s">
        <v>50</v>
      </c>
      <c r="B239" s="130">
        <v>9000</v>
      </c>
      <c r="C239" s="131">
        <v>1860.22</v>
      </c>
      <c r="D239" s="134" t="s">
        <v>121</v>
      </c>
    </row>
    <row r="240" spans="1:4" s="114" customFormat="1" ht="13.5" thickBot="1">
      <c r="A240" s="133" t="s">
        <v>52</v>
      </c>
      <c r="B240" s="131">
        <f>B239</f>
        <v>9000</v>
      </c>
      <c r="C240" s="131">
        <f>C239</f>
        <v>1860.22</v>
      </c>
      <c r="D240" s="134"/>
    </row>
    <row r="241" spans="1:4" s="53" customFormat="1" ht="12.75">
      <c r="A241" s="52"/>
      <c r="B241" s="141"/>
      <c r="C241" s="141"/>
      <c r="D241" s="52"/>
    </row>
    <row r="242" spans="1:4" s="53" customFormat="1" ht="12.75">
      <c r="A242" s="10" t="s">
        <v>62</v>
      </c>
      <c r="B242" s="16"/>
      <c r="C242" s="16"/>
      <c r="D242" s="52"/>
    </row>
    <row r="243" spans="1:4" s="53" customFormat="1" ht="12.75">
      <c r="A243" s="10"/>
      <c r="B243" s="16"/>
      <c r="C243" s="16"/>
      <c r="D243" s="52"/>
    </row>
    <row r="244" spans="1:4" s="114" customFormat="1" ht="12.75">
      <c r="A244" s="12" t="s">
        <v>92</v>
      </c>
      <c r="B244" s="112"/>
      <c r="C244" s="112"/>
      <c r="D244" s="113"/>
    </row>
    <row r="245" spans="1:4" s="114" customFormat="1" ht="13.5" thickBot="1">
      <c r="A245" s="10"/>
      <c r="B245" s="112"/>
      <c r="C245" s="112"/>
      <c r="D245" s="113"/>
    </row>
    <row r="246" spans="1:4" s="114" customFormat="1" ht="45.75" thickBot="1">
      <c r="A246" s="48" t="s">
        <v>43</v>
      </c>
      <c r="B246" s="49" t="s">
        <v>44</v>
      </c>
      <c r="C246" s="50" t="s">
        <v>89</v>
      </c>
      <c r="D246" s="51" t="s">
        <v>45</v>
      </c>
    </row>
    <row r="247" spans="1:4" s="114" customFormat="1" ht="13.5" thickBot="1">
      <c r="A247" s="129" t="s">
        <v>50</v>
      </c>
      <c r="B247" s="130">
        <v>300</v>
      </c>
      <c r="C247" s="131">
        <v>160</v>
      </c>
      <c r="D247" s="134" t="s">
        <v>141</v>
      </c>
    </row>
    <row r="248" spans="1:4" s="114" customFormat="1" ht="13.5" thickBot="1">
      <c r="A248" s="133" t="s">
        <v>52</v>
      </c>
      <c r="B248" s="131">
        <v>300</v>
      </c>
      <c r="C248" s="131">
        <v>160</v>
      </c>
      <c r="D248" s="134"/>
    </row>
    <row r="249" spans="1:4" s="114" customFormat="1" ht="12.75">
      <c r="A249" s="113"/>
      <c r="B249" s="135"/>
      <c r="C249" s="135"/>
      <c r="D249" s="113"/>
    </row>
    <row r="250" spans="1:4" s="53" customFormat="1" ht="12.75">
      <c r="A250" s="10" t="s">
        <v>65</v>
      </c>
      <c r="B250" s="16"/>
      <c r="C250" s="16"/>
      <c r="D250" s="52"/>
    </row>
    <row r="251" spans="1:4" s="53" customFormat="1" ht="13.5" thickBot="1">
      <c r="A251" s="52" t="s">
        <v>116</v>
      </c>
      <c r="B251" s="16"/>
      <c r="C251" s="16"/>
      <c r="D251" s="52"/>
    </row>
    <row r="252" spans="1:4" s="53" customFormat="1" ht="45.75" thickBot="1">
      <c r="A252" s="48" t="s">
        <v>43</v>
      </c>
      <c r="B252" s="49" t="s">
        <v>44</v>
      </c>
      <c r="C252" s="50" t="s">
        <v>89</v>
      </c>
      <c r="D252" s="51" t="s">
        <v>45</v>
      </c>
    </row>
    <row r="253" spans="1:4" s="53" customFormat="1" ht="39" thickBot="1">
      <c r="A253" s="125" t="s">
        <v>46</v>
      </c>
      <c r="B253" s="126">
        <v>11000</v>
      </c>
      <c r="C253" s="127">
        <v>4112</v>
      </c>
      <c r="D253" s="128" t="s">
        <v>115</v>
      </c>
    </row>
    <row r="254" spans="1:4" s="53" customFormat="1" ht="26.25" thickBot="1">
      <c r="A254" s="129" t="s">
        <v>50</v>
      </c>
      <c r="B254" s="130">
        <v>2200</v>
      </c>
      <c r="C254" s="131">
        <v>4080</v>
      </c>
      <c r="D254" s="134" t="s">
        <v>142</v>
      </c>
    </row>
    <row r="255" spans="1:4" s="53" customFormat="1" ht="13.5" thickBot="1">
      <c r="A255" s="133" t="s">
        <v>52</v>
      </c>
      <c r="B255" s="131">
        <f>SUM(B253:B254)</f>
        <v>13200</v>
      </c>
      <c r="C255" s="131">
        <f>SUM(C253:C254)</f>
        <v>8192</v>
      </c>
      <c r="D255" s="134"/>
    </row>
    <row r="256" spans="1:4" s="53" customFormat="1" ht="12.75">
      <c r="A256" s="52"/>
      <c r="B256" s="16"/>
      <c r="C256" s="16"/>
      <c r="D256" s="52"/>
    </row>
    <row r="257" spans="1:4" s="53" customFormat="1" ht="12.75">
      <c r="A257" s="52" t="s">
        <v>118</v>
      </c>
      <c r="B257" s="16"/>
      <c r="C257" s="16"/>
      <c r="D257" s="52"/>
    </row>
    <row r="258" spans="1:4" s="53" customFormat="1" ht="13.5" thickBot="1">
      <c r="A258" s="142"/>
      <c r="B258" s="16"/>
      <c r="C258" s="16"/>
      <c r="D258" s="52"/>
    </row>
    <row r="259" spans="1:4" s="114" customFormat="1" ht="45.75" thickBot="1">
      <c r="A259" s="48" t="s">
        <v>43</v>
      </c>
      <c r="B259" s="49" t="s">
        <v>44</v>
      </c>
      <c r="C259" s="50" t="s">
        <v>89</v>
      </c>
      <c r="D259" s="51" t="s">
        <v>45</v>
      </c>
    </row>
    <row r="260" spans="1:4" s="114" customFormat="1" ht="13.5" thickBot="1">
      <c r="A260" s="125" t="s">
        <v>117</v>
      </c>
      <c r="B260" s="126"/>
      <c r="C260" s="127">
        <v>787</v>
      </c>
      <c r="D260" s="128" t="s">
        <v>149</v>
      </c>
    </row>
    <row r="261" spans="1:4" s="114" customFormat="1" ht="13.5" thickBot="1">
      <c r="A261" s="133" t="s">
        <v>52</v>
      </c>
      <c r="B261" s="131">
        <f>SUM(B260:B260)</f>
        <v>0</v>
      </c>
      <c r="C261" s="131">
        <f>SUM(C260:C260)</f>
        <v>787</v>
      </c>
      <c r="D261" s="134"/>
    </row>
    <row r="262" spans="1:4" s="53" customFormat="1" ht="12.75">
      <c r="A262" s="142"/>
      <c r="B262" s="16"/>
      <c r="C262" s="16"/>
      <c r="D262" s="52"/>
    </row>
    <row r="263" spans="1:4" s="53" customFormat="1" ht="12.75">
      <c r="A263" s="142"/>
      <c r="B263" s="16"/>
      <c r="C263" s="16"/>
      <c r="D263" s="52"/>
    </row>
    <row r="264" spans="1:4" s="53" customFormat="1" ht="12.75">
      <c r="A264" s="142"/>
      <c r="B264" s="16"/>
      <c r="C264" s="16"/>
      <c r="D264" s="52"/>
    </row>
    <row r="265" spans="1:4" s="53" customFormat="1" ht="12.75">
      <c r="A265" s="142"/>
      <c r="B265" s="16"/>
      <c r="C265" s="16"/>
      <c r="D265" s="52"/>
    </row>
    <row r="266" spans="1:4" s="53" customFormat="1" ht="12.75">
      <c r="A266" s="142"/>
      <c r="B266" s="16"/>
      <c r="C266" s="16"/>
      <c r="D266" s="52"/>
    </row>
    <row r="267" spans="1:4" s="53" customFormat="1" ht="12.75">
      <c r="A267" s="142"/>
      <c r="B267" s="16"/>
      <c r="C267" s="16"/>
      <c r="D267" s="52"/>
    </row>
    <row r="268" spans="1:4" s="53" customFormat="1" ht="12.75">
      <c r="A268" s="142"/>
      <c r="B268" s="16"/>
      <c r="C268" s="16"/>
      <c r="D268" s="52"/>
    </row>
    <row r="269" spans="1:4" s="53" customFormat="1" ht="12.75">
      <c r="A269" s="142"/>
      <c r="B269" s="16"/>
      <c r="C269" s="16"/>
      <c r="D269" s="52"/>
    </row>
    <row r="270" spans="1:4" s="53" customFormat="1" ht="12.75">
      <c r="A270" s="142"/>
      <c r="B270" s="16"/>
      <c r="C270" s="16"/>
      <c r="D270" s="52"/>
    </row>
    <row r="271" spans="1:4" s="53" customFormat="1" ht="12.75">
      <c r="A271" s="142"/>
      <c r="B271" s="16"/>
      <c r="C271" s="16"/>
      <c r="D271" s="52"/>
    </row>
    <row r="272" spans="1:4" s="53" customFormat="1" ht="12.75">
      <c r="A272" s="142"/>
      <c r="B272" s="16"/>
      <c r="C272" s="16"/>
      <c r="D272" s="52"/>
    </row>
    <row r="273" spans="1:4" s="53" customFormat="1" ht="12.75">
      <c r="A273" s="142"/>
      <c r="B273" s="16"/>
      <c r="C273" s="16"/>
      <c r="D273" s="52"/>
    </row>
    <row r="274" spans="1:4" s="53" customFormat="1" ht="12.75">
      <c r="A274" s="142"/>
      <c r="B274" s="16"/>
      <c r="C274" s="16"/>
      <c r="D274" s="52"/>
    </row>
    <row r="275" spans="1:4" s="53" customFormat="1" ht="12.75">
      <c r="A275" s="142"/>
      <c r="B275" s="16"/>
      <c r="C275" s="16"/>
      <c r="D275" s="52"/>
    </row>
    <row r="276" spans="1:4" s="53" customFormat="1" ht="12.75">
      <c r="A276" s="142"/>
      <c r="B276" s="16"/>
      <c r="C276" s="16"/>
      <c r="D276" s="52"/>
    </row>
    <row r="277" spans="1:4" s="53" customFormat="1" ht="12.75">
      <c r="A277" s="142"/>
      <c r="B277" s="16"/>
      <c r="C277" s="16"/>
      <c r="D277" s="52"/>
    </row>
    <row r="278" spans="1:4" s="53" customFormat="1" ht="12.75">
      <c r="A278" s="142"/>
      <c r="B278" s="16"/>
      <c r="C278" s="16"/>
      <c r="D278" s="52"/>
    </row>
    <row r="279" spans="1:4" s="53" customFormat="1" ht="12.75">
      <c r="A279" s="142"/>
      <c r="B279" s="16"/>
      <c r="C279" s="16"/>
      <c r="D279" s="52"/>
    </row>
    <row r="280" spans="1:4" s="53" customFormat="1" ht="12.75">
      <c r="A280" s="142"/>
      <c r="B280" s="16"/>
      <c r="C280" s="16"/>
      <c r="D280" s="52"/>
    </row>
    <row r="281" spans="1:4" s="53" customFormat="1" ht="12.75">
      <c r="A281" s="142"/>
      <c r="B281" s="16"/>
      <c r="C281" s="16"/>
      <c r="D281" s="52"/>
    </row>
    <row r="282" spans="1:4" s="53" customFormat="1" ht="12.75">
      <c r="A282" s="142"/>
      <c r="B282" s="16"/>
      <c r="C282" s="16"/>
      <c r="D282" s="52"/>
    </row>
    <row r="283" spans="1:4" s="53" customFormat="1" ht="12.75">
      <c r="A283" s="142"/>
      <c r="B283" s="16"/>
      <c r="C283" s="16"/>
      <c r="D283" s="52"/>
    </row>
    <row r="284" spans="1:4" s="53" customFormat="1" ht="12.75">
      <c r="A284" s="142"/>
      <c r="B284" s="16"/>
      <c r="C284" s="16"/>
      <c r="D284" s="52"/>
    </row>
    <row r="285" spans="1:4" s="53" customFormat="1" ht="12.75">
      <c r="A285" s="142"/>
      <c r="B285" s="16"/>
      <c r="C285" s="16"/>
      <c r="D285" s="52"/>
    </row>
    <row r="286" spans="1:4" s="53" customFormat="1" ht="12.75">
      <c r="A286" s="142"/>
      <c r="B286" s="16"/>
      <c r="C286" s="16"/>
      <c r="D286" s="52"/>
    </row>
    <row r="287" spans="1:4" s="53" customFormat="1" ht="12.75">
      <c r="A287" s="142"/>
      <c r="B287" s="16"/>
      <c r="C287" s="16"/>
      <c r="D287" s="52"/>
    </row>
    <row r="288" spans="1:4" s="53" customFormat="1" ht="12.75">
      <c r="A288" s="142"/>
      <c r="B288" s="16"/>
      <c r="C288" s="16"/>
      <c r="D288" s="52"/>
    </row>
    <row r="289" spans="1:4" s="53" customFormat="1" ht="12.75">
      <c r="A289" s="142"/>
      <c r="B289" s="16"/>
      <c r="C289" s="16"/>
      <c r="D289" s="52"/>
    </row>
    <row r="290" spans="1:4" s="53" customFormat="1" ht="12.75">
      <c r="A290" s="142"/>
      <c r="B290" s="16"/>
      <c r="C290" s="16"/>
      <c r="D290" s="52"/>
    </row>
    <row r="291" spans="1:4" s="53" customFormat="1" ht="12.75">
      <c r="A291" s="142"/>
      <c r="B291" s="16"/>
      <c r="C291" s="16"/>
      <c r="D291" s="52"/>
    </row>
    <row r="292" spans="1:4" s="53" customFormat="1" ht="12.75">
      <c r="A292" s="142"/>
      <c r="B292" s="16"/>
      <c r="C292" s="16"/>
      <c r="D292" s="52"/>
    </row>
    <row r="293" spans="1:4" s="53" customFormat="1" ht="12.75">
      <c r="A293" s="142"/>
      <c r="B293" s="16"/>
      <c r="C293" s="16"/>
      <c r="D293" s="52"/>
    </row>
    <row r="294" spans="1:4" s="53" customFormat="1" ht="12.75">
      <c r="A294" s="142"/>
      <c r="B294" s="16"/>
      <c r="C294" s="16"/>
      <c r="D294" s="52"/>
    </row>
    <row r="295" spans="1:4" s="53" customFormat="1" ht="12.75">
      <c r="A295" s="142"/>
      <c r="B295" s="16"/>
      <c r="C295" s="16"/>
      <c r="D295" s="52"/>
    </row>
    <row r="296" spans="1:4" s="53" customFormat="1" ht="12.75">
      <c r="A296" s="142"/>
      <c r="B296" s="16"/>
      <c r="C296" s="16"/>
      <c r="D296" s="52"/>
    </row>
    <row r="297" spans="1:4" s="53" customFormat="1" ht="12.75">
      <c r="A297" s="142"/>
      <c r="B297" s="16"/>
      <c r="C297" s="16"/>
      <c r="D297" s="52"/>
    </row>
    <row r="298" spans="1:4" s="53" customFormat="1" ht="12.75">
      <c r="A298" s="142"/>
      <c r="B298" s="16"/>
      <c r="C298" s="16"/>
      <c r="D298" s="52"/>
    </row>
    <row r="299" spans="1:4" s="53" customFormat="1" ht="12.75">
      <c r="A299" s="142"/>
      <c r="B299" s="16"/>
      <c r="C299" s="16"/>
      <c r="D299" s="52"/>
    </row>
    <row r="300" spans="1:4" s="53" customFormat="1" ht="12.75">
      <c r="A300" s="142"/>
      <c r="B300" s="16"/>
      <c r="C300" s="16"/>
      <c r="D300" s="52"/>
    </row>
    <row r="301" spans="1:4" s="53" customFormat="1" ht="12.75">
      <c r="A301" s="142"/>
      <c r="B301" s="16"/>
      <c r="C301" s="16"/>
      <c r="D301" s="52"/>
    </row>
    <row r="302" spans="1:4" s="53" customFormat="1" ht="12.75">
      <c r="A302" s="142"/>
      <c r="B302" s="16"/>
      <c r="C302" s="16"/>
      <c r="D302" s="52"/>
    </row>
    <row r="303" spans="1:4" s="53" customFormat="1" ht="12.75">
      <c r="A303" s="142"/>
      <c r="B303" s="16"/>
      <c r="C303" s="16"/>
      <c r="D303" s="52"/>
    </row>
    <row r="304" spans="1:4" s="53" customFormat="1" ht="12.75">
      <c r="A304" s="142"/>
      <c r="B304" s="16"/>
      <c r="C304" s="16"/>
      <c r="D304" s="52"/>
    </row>
    <row r="305" spans="1:4" s="53" customFormat="1" ht="12.75">
      <c r="A305" s="142"/>
      <c r="B305" s="16"/>
      <c r="C305" s="16"/>
      <c r="D305" s="52"/>
    </row>
    <row r="306" spans="1:4" s="53" customFormat="1" ht="12.75">
      <c r="A306" s="142"/>
      <c r="B306" s="16"/>
      <c r="C306" s="16"/>
      <c r="D306" s="52"/>
    </row>
    <row r="307" spans="1:4" s="53" customFormat="1" ht="12.75">
      <c r="A307" s="142"/>
      <c r="B307" s="16"/>
      <c r="C307" s="16"/>
      <c r="D307" s="52"/>
    </row>
    <row r="308" spans="1:4" s="53" customFormat="1" ht="12.75">
      <c r="A308" s="142"/>
      <c r="B308" s="16"/>
      <c r="C308" s="16"/>
      <c r="D308" s="52"/>
    </row>
    <row r="309" spans="1:4" s="53" customFormat="1" ht="12.75">
      <c r="A309" s="142"/>
      <c r="B309" s="16"/>
      <c r="C309" s="16"/>
      <c r="D309" s="52"/>
    </row>
    <row r="310" spans="1:4" s="53" customFormat="1" ht="12.75">
      <c r="A310" s="142"/>
      <c r="B310" s="16"/>
      <c r="C310" s="16"/>
      <c r="D310" s="52"/>
    </row>
    <row r="311" spans="1:4" s="53" customFormat="1" ht="12.75">
      <c r="A311" s="142"/>
      <c r="B311" s="16"/>
      <c r="C311" s="16"/>
      <c r="D311" s="52"/>
    </row>
    <row r="312" spans="1:4" s="53" customFormat="1" ht="12.75">
      <c r="A312" s="142"/>
      <c r="B312" s="16"/>
      <c r="C312" s="16"/>
      <c r="D312" s="52"/>
    </row>
    <row r="313" spans="1:4" s="53" customFormat="1" ht="12.75">
      <c r="A313" s="142"/>
      <c r="B313" s="16"/>
      <c r="C313" s="16"/>
      <c r="D313" s="52"/>
    </row>
    <row r="314" spans="1:4" s="53" customFormat="1" ht="12.75">
      <c r="A314" s="142"/>
      <c r="B314" s="16"/>
      <c r="C314" s="16"/>
      <c r="D314" s="52"/>
    </row>
    <row r="315" spans="1:4" s="53" customFormat="1" ht="12.75">
      <c r="A315" s="142"/>
      <c r="B315" s="16"/>
      <c r="C315" s="16"/>
      <c r="D315" s="52"/>
    </row>
    <row r="316" spans="1:4" s="53" customFormat="1" ht="12.75">
      <c r="A316" s="142"/>
      <c r="B316" s="16"/>
      <c r="C316" s="16"/>
      <c r="D316" s="52"/>
    </row>
    <row r="317" spans="1:4" s="53" customFormat="1" ht="12.75">
      <c r="A317" s="142"/>
      <c r="B317" s="16"/>
      <c r="C317" s="16"/>
      <c r="D317" s="52"/>
    </row>
    <row r="318" spans="1:4" s="53" customFormat="1" ht="12.75">
      <c r="A318" s="142"/>
      <c r="B318" s="16"/>
      <c r="C318" s="16"/>
      <c r="D318" s="52"/>
    </row>
    <row r="319" spans="1:4" s="53" customFormat="1" ht="12.75">
      <c r="A319" s="142"/>
      <c r="B319" s="16"/>
      <c r="C319" s="16"/>
      <c r="D319" s="52"/>
    </row>
    <row r="320" spans="1:4" s="53" customFormat="1" ht="12.75">
      <c r="A320" s="142"/>
      <c r="B320" s="16"/>
      <c r="C320" s="16"/>
      <c r="D320" s="52"/>
    </row>
    <row r="321" spans="1:4" s="53" customFormat="1" ht="12.75">
      <c r="A321" s="142"/>
      <c r="B321" s="16"/>
      <c r="C321" s="16"/>
      <c r="D321" s="52"/>
    </row>
    <row r="322" spans="1:4" s="53" customFormat="1" ht="12.75">
      <c r="A322" s="142"/>
      <c r="B322" s="16"/>
      <c r="C322" s="16"/>
      <c r="D322" s="52"/>
    </row>
    <row r="323" spans="1:4" s="53" customFormat="1" ht="12.75">
      <c r="A323" s="142"/>
      <c r="B323" s="16"/>
      <c r="C323" s="16"/>
      <c r="D323" s="52"/>
    </row>
    <row r="324" spans="1:4" s="53" customFormat="1" ht="12.75">
      <c r="A324" s="142"/>
      <c r="B324" s="16"/>
      <c r="C324" s="16"/>
      <c r="D324" s="52"/>
    </row>
    <row r="325" spans="1:4" s="53" customFormat="1" ht="12.75">
      <c r="A325" s="142"/>
      <c r="B325" s="16"/>
      <c r="C325" s="16"/>
      <c r="D325" s="52"/>
    </row>
    <row r="326" spans="1:4" s="53" customFormat="1" ht="12.75">
      <c r="A326" s="142"/>
      <c r="B326" s="16"/>
      <c r="C326" s="16"/>
      <c r="D326" s="52"/>
    </row>
    <row r="327" spans="1:4" s="53" customFormat="1" ht="12.75">
      <c r="A327" s="142"/>
      <c r="B327" s="16"/>
      <c r="C327" s="16"/>
      <c r="D327" s="52"/>
    </row>
    <row r="328" spans="1:4" s="53" customFormat="1" ht="12.75">
      <c r="A328" s="142"/>
      <c r="B328" s="16"/>
      <c r="C328" s="16"/>
      <c r="D328" s="52"/>
    </row>
    <row r="329" spans="1:4" s="53" customFormat="1" ht="12.75">
      <c r="A329" s="142"/>
      <c r="B329" s="16"/>
      <c r="C329" s="16"/>
      <c r="D329" s="52"/>
    </row>
    <row r="330" spans="1:4" s="53" customFormat="1" ht="12.75">
      <c r="A330" s="142"/>
      <c r="B330" s="16"/>
      <c r="C330" s="16"/>
      <c r="D330" s="52"/>
    </row>
    <row r="331" spans="1:4" s="53" customFormat="1" ht="12.75">
      <c r="A331" s="142"/>
      <c r="B331" s="16"/>
      <c r="C331" s="16"/>
      <c r="D331" s="52"/>
    </row>
    <row r="332" spans="1:4" s="53" customFormat="1" ht="12.75">
      <c r="A332" s="142"/>
      <c r="B332" s="16"/>
      <c r="C332" s="16"/>
      <c r="D332" s="52"/>
    </row>
    <row r="333" spans="1:4" s="53" customFormat="1" ht="12.75">
      <c r="A333" s="142"/>
      <c r="B333" s="16"/>
      <c r="C333" s="16"/>
      <c r="D333" s="52"/>
    </row>
    <row r="334" spans="1:4" s="53" customFormat="1" ht="12.75">
      <c r="A334" s="142"/>
      <c r="B334" s="16"/>
      <c r="C334" s="16"/>
      <c r="D334" s="52"/>
    </row>
    <row r="335" spans="1:4" s="53" customFormat="1" ht="12.75">
      <c r="A335" s="142"/>
      <c r="B335" s="16"/>
      <c r="C335" s="16"/>
      <c r="D335" s="52"/>
    </row>
    <row r="336" spans="1:4" s="53" customFormat="1" ht="12.75">
      <c r="A336" s="142"/>
      <c r="B336" s="16"/>
      <c r="C336" s="16"/>
      <c r="D336" s="52"/>
    </row>
    <row r="337" spans="1:4" s="53" customFormat="1" ht="12.75">
      <c r="A337" s="142"/>
      <c r="B337" s="16"/>
      <c r="C337" s="16"/>
      <c r="D337" s="52"/>
    </row>
    <row r="338" spans="1:4" s="53" customFormat="1" ht="12.75">
      <c r="A338" s="142"/>
      <c r="B338" s="16"/>
      <c r="C338" s="16"/>
      <c r="D338" s="52"/>
    </row>
    <row r="339" spans="1:4" s="53" customFormat="1" ht="12.75">
      <c r="A339" s="142"/>
      <c r="B339" s="16"/>
      <c r="C339" s="16"/>
      <c r="D339" s="52"/>
    </row>
    <row r="340" spans="1:4" s="53" customFormat="1" ht="12.75">
      <c r="A340" s="142"/>
      <c r="B340" s="16"/>
      <c r="C340" s="16"/>
      <c r="D340" s="52"/>
    </row>
    <row r="341" spans="1:4" s="53" customFormat="1" ht="12.75">
      <c r="A341" s="142"/>
      <c r="B341" s="16"/>
      <c r="C341" s="16"/>
      <c r="D341" s="52"/>
    </row>
    <row r="342" spans="1:4" s="53" customFormat="1" ht="12.75">
      <c r="A342" s="142"/>
      <c r="B342" s="16"/>
      <c r="C342" s="16"/>
      <c r="D342" s="52"/>
    </row>
    <row r="343" spans="1:4" s="53" customFormat="1" ht="12.75">
      <c r="A343" s="142"/>
      <c r="B343" s="16"/>
      <c r="C343" s="16"/>
      <c r="D343" s="52"/>
    </row>
    <row r="344" spans="1:4" s="53" customFormat="1" ht="12.75">
      <c r="A344" s="142"/>
      <c r="B344" s="16"/>
      <c r="C344" s="16"/>
      <c r="D344" s="52"/>
    </row>
    <row r="345" spans="1:4" s="53" customFormat="1" ht="12.75">
      <c r="A345" s="142"/>
      <c r="B345" s="16"/>
      <c r="C345" s="16"/>
      <c r="D345" s="52"/>
    </row>
    <row r="346" spans="1:4" s="53" customFormat="1" ht="12.75">
      <c r="A346" s="142"/>
      <c r="B346" s="16"/>
      <c r="C346" s="16"/>
      <c r="D346" s="52"/>
    </row>
    <row r="347" spans="1:4" s="53" customFormat="1" ht="12.75">
      <c r="A347" s="142"/>
      <c r="B347" s="16"/>
      <c r="C347" s="16"/>
      <c r="D347" s="52"/>
    </row>
    <row r="348" spans="1:4" s="53" customFormat="1" ht="12.75">
      <c r="A348" s="142"/>
      <c r="B348" s="16"/>
      <c r="C348" s="16"/>
      <c r="D348" s="52"/>
    </row>
    <row r="349" spans="1:4" s="53" customFormat="1" ht="12.75">
      <c r="A349" s="142"/>
      <c r="B349" s="16"/>
      <c r="C349" s="16"/>
      <c r="D349" s="52"/>
    </row>
    <row r="350" spans="1:4" s="53" customFormat="1" ht="12.75">
      <c r="A350" s="142"/>
      <c r="B350" s="16"/>
      <c r="C350" s="16"/>
      <c r="D350" s="52"/>
    </row>
    <row r="351" spans="1:4" s="53" customFormat="1" ht="12.75">
      <c r="A351" s="142"/>
      <c r="B351" s="16"/>
      <c r="C351" s="16"/>
      <c r="D351" s="52"/>
    </row>
    <row r="352" spans="1:4" s="53" customFormat="1" ht="12.75">
      <c r="A352" s="142"/>
      <c r="B352" s="16"/>
      <c r="C352" s="16"/>
      <c r="D352" s="52"/>
    </row>
    <row r="353" spans="1:4" s="53" customFormat="1" ht="12.75">
      <c r="A353" s="142"/>
      <c r="B353" s="16"/>
      <c r="C353" s="16"/>
      <c r="D353" s="52"/>
    </row>
    <row r="354" spans="1:4" s="53" customFormat="1" ht="12.75">
      <c r="A354" s="142"/>
      <c r="B354" s="16"/>
      <c r="C354" s="16"/>
      <c r="D354" s="52"/>
    </row>
    <row r="355" spans="1:4" s="53" customFormat="1" ht="12.75">
      <c r="A355" s="142"/>
      <c r="B355" s="16"/>
      <c r="C355" s="16"/>
      <c r="D355" s="52"/>
    </row>
    <row r="356" spans="1:4" s="53" customFormat="1" ht="12.75">
      <c r="A356" s="142"/>
      <c r="B356" s="16"/>
      <c r="C356" s="16"/>
      <c r="D356" s="52"/>
    </row>
    <row r="357" spans="1:4" s="53" customFormat="1" ht="12.75">
      <c r="A357" s="142"/>
      <c r="B357" s="16"/>
      <c r="C357" s="16"/>
      <c r="D357" s="52"/>
    </row>
    <row r="358" spans="1:4" s="53" customFormat="1" ht="12.75">
      <c r="A358" s="142"/>
      <c r="B358" s="16"/>
      <c r="C358" s="16"/>
      <c r="D358" s="52"/>
    </row>
    <row r="359" spans="1:4" s="53" customFormat="1" ht="12.75">
      <c r="A359" s="142"/>
      <c r="B359" s="16"/>
      <c r="C359" s="16"/>
      <c r="D359" s="52"/>
    </row>
    <row r="360" spans="1:4" s="53" customFormat="1" ht="12.75">
      <c r="A360" s="142"/>
      <c r="B360" s="16"/>
      <c r="C360" s="16"/>
      <c r="D360" s="52"/>
    </row>
    <row r="361" spans="1:4" s="53" customFormat="1" ht="12.75">
      <c r="A361" s="142"/>
      <c r="B361" s="16"/>
      <c r="C361" s="16"/>
      <c r="D361" s="52"/>
    </row>
    <row r="362" spans="1:4" s="53" customFormat="1" ht="12.75">
      <c r="A362" s="142"/>
      <c r="B362" s="16"/>
      <c r="C362" s="16"/>
      <c r="D362" s="52"/>
    </row>
    <row r="363" spans="1:4" s="53" customFormat="1" ht="12.75">
      <c r="A363" s="142"/>
      <c r="B363" s="16"/>
      <c r="C363" s="16"/>
      <c r="D363" s="52"/>
    </row>
    <row r="364" spans="1:4" s="53" customFormat="1" ht="12.75">
      <c r="A364" s="142"/>
      <c r="B364" s="16"/>
      <c r="C364" s="16"/>
      <c r="D364" s="52"/>
    </row>
    <row r="365" spans="1:4" s="53" customFormat="1" ht="12.75">
      <c r="A365" s="142"/>
      <c r="B365" s="16"/>
      <c r="C365" s="16"/>
      <c r="D365" s="52"/>
    </row>
    <row r="366" spans="1:4" s="53" customFormat="1" ht="12.75">
      <c r="A366" s="142"/>
      <c r="B366" s="16"/>
      <c r="C366" s="16"/>
      <c r="D366" s="52"/>
    </row>
    <row r="367" spans="1:4" s="53" customFormat="1" ht="12.75">
      <c r="A367" s="142"/>
      <c r="B367" s="16"/>
      <c r="C367" s="16"/>
      <c r="D367" s="52"/>
    </row>
    <row r="368" spans="1:4" s="53" customFormat="1" ht="12.75">
      <c r="A368" s="142"/>
      <c r="B368" s="16"/>
      <c r="C368" s="16"/>
      <c r="D368" s="52"/>
    </row>
    <row r="369" spans="1:4" s="53" customFormat="1" ht="12.75">
      <c r="A369" s="142"/>
      <c r="B369" s="16"/>
      <c r="C369" s="16"/>
      <c r="D369" s="52"/>
    </row>
    <row r="370" spans="1:4" s="53" customFormat="1" ht="12.75">
      <c r="A370" s="142"/>
      <c r="B370" s="16"/>
      <c r="C370" s="16"/>
      <c r="D370" s="52"/>
    </row>
    <row r="371" spans="1:4" s="53" customFormat="1" ht="12.75">
      <c r="A371" s="142"/>
      <c r="B371" s="16"/>
      <c r="C371" s="16"/>
      <c r="D371" s="52"/>
    </row>
    <row r="372" spans="1:4" s="53" customFormat="1" ht="12.75">
      <c r="A372" s="142"/>
      <c r="B372" s="16"/>
      <c r="C372" s="16"/>
      <c r="D372" s="52"/>
    </row>
    <row r="373" spans="1:4" s="53" customFormat="1" ht="12.75">
      <c r="A373" s="142"/>
      <c r="B373" s="16"/>
      <c r="C373" s="16"/>
      <c r="D373" s="52"/>
    </row>
    <row r="374" spans="1:4" s="53" customFormat="1" ht="12.75">
      <c r="A374" s="142"/>
      <c r="B374" s="16"/>
      <c r="C374" s="16"/>
      <c r="D374" s="52"/>
    </row>
    <row r="375" spans="1:4" s="53" customFormat="1" ht="12.75">
      <c r="A375" s="142"/>
      <c r="B375" s="16"/>
      <c r="C375" s="16"/>
      <c r="D375" s="52"/>
    </row>
    <row r="376" spans="1:4" s="53" customFormat="1" ht="12.75">
      <c r="A376" s="142"/>
      <c r="B376" s="16"/>
      <c r="C376" s="16"/>
      <c r="D376" s="52"/>
    </row>
    <row r="377" spans="1:4" s="53" customFormat="1" ht="12.75">
      <c r="A377" s="142"/>
      <c r="B377" s="16"/>
      <c r="C377" s="16"/>
      <c r="D377" s="52"/>
    </row>
    <row r="378" spans="1:4" s="53" customFormat="1" ht="12.75">
      <c r="A378" s="142"/>
      <c r="B378" s="16"/>
      <c r="C378" s="16"/>
      <c r="D378" s="52"/>
    </row>
    <row r="379" spans="1:4" s="53" customFormat="1" ht="12.75">
      <c r="A379" s="142"/>
      <c r="B379" s="16"/>
      <c r="C379" s="16"/>
      <c r="D379" s="52"/>
    </row>
    <row r="380" spans="1:4" s="53" customFormat="1" ht="12.75">
      <c r="A380" s="142"/>
      <c r="B380" s="16"/>
      <c r="C380" s="16"/>
      <c r="D380" s="52"/>
    </row>
    <row r="381" spans="1:4" s="53" customFormat="1" ht="12.75">
      <c r="A381" s="142"/>
      <c r="B381" s="16"/>
      <c r="C381" s="16"/>
      <c r="D381" s="52"/>
    </row>
    <row r="382" spans="1:4" s="53" customFormat="1" ht="12.75">
      <c r="A382" s="142"/>
      <c r="B382" s="16"/>
      <c r="C382" s="16"/>
      <c r="D382" s="52"/>
    </row>
    <row r="383" spans="1:4" s="53" customFormat="1" ht="12.75">
      <c r="A383" s="142"/>
      <c r="B383" s="16"/>
      <c r="C383" s="16"/>
      <c r="D383" s="52"/>
    </row>
    <row r="384" spans="1:4" s="53" customFormat="1" ht="12.75">
      <c r="A384" s="142"/>
      <c r="B384" s="16"/>
      <c r="C384" s="16"/>
      <c r="D384" s="52"/>
    </row>
    <row r="385" spans="1:4" s="53" customFormat="1" ht="12.75">
      <c r="A385" s="142"/>
      <c r="B385" s="16"/>
      <c r="C385" s="16"/>
      <c r="D385" s="52"/>
    </row>
    <row r="386" spans="1:4" s="53" customFormat="1" ht="12.75">
      <c r="A386" s="142"/>
      <c r="B386" s="16"/>
      <c r="C386" s="16"/>
      <c r="D386" s="52"/>
    </row>
    <row r="387" spans="1:4" s="53" customFormat="1" ht="12.75">
      <c r="A387" s="142"/>
      <c r="B387" s="16"/>
      <c r="C387" s="16"/>
      <c r="D387" s="52"/>
    </row>
    <row r="388" spans="1:4" s="53" customFormat="1" ht="12.75">
      <c r="A388" s="142"/>
      <c r="B388" s="16"/>
      <c r="C388" s="16"/>
      <c r="D388" s="52"/>
    </row>
    <row r="389" spans="1:4" s="53" customFormat="1" ht="12.75">
      <c r="A389" s="142"/>
      <c r="B389" s="16"/>
      <c r="C389" s="16"/>
      <c r="D389" s="52"/>
    </row>
    <row r="390" spans="1:4" s="53" customFormat="1" ht="12.75">
      <c r="A390" s="142"/>
      <c r="B390" s="16"/>
      <c r="C390" s="16"/>
      <c r="D390" s="52"/>
    </row>
    <row r="391" spans="1:4" s="53" customFormat="1" ht="12.75">
      <c r="A391" s="142"/>
      <c r="B391" s="16"/>
      <c r="C391" s="16"/>
      <c r="D391" s="52"/>
    </row>
    <row r="392" spans="1:4" s="53" customFormat="1" ht="12.75">
      <c r="A392" s="142"/>
      <c r="B392" s="16"/>
      <c r="C392" s="16"/>
      <c r="D392" s="52"/>
    </row>
    <row r="393" spans="1:4" s="53" customFormat="1" ht="12.75">
      <c r="A393" s="142"/>
      <c r="B393" s="16"/>
      <c r="C393" s="16"/>
      <c r="D393" s="52"/>
    </row>
    <row r="394" spans="1:4" s="53" customFormat="1" ht="12.75">
      <c r="A394" s="142"/>
      <c r="B394" s="16"/>
      <c r="C394" s="16"/>
      <c r="D394" s="52"/>
    </row>
    <row r="395" spans="1:4" s="53" customFormat="1" ht="12.75">
      <c r="A395" s="142"/>
      <c r="B395" s="16"/>
      <c r="C395" s="16"/>
      <c r="D395" s="52"/>
    </row>
    <row r="396" spans="1:4" s="53" customFormat="1" ht="12.75">
      <c r="A396" s="142"/>
      <c r="B396" s="16"/>
      <c r="C396" s="16"/>
      <c r="D396" s="52"/>
    </row>
    <row r="397" spans="1:4" s="53" customFormat="1" ht="12.75">
      <c r="A397" s="142"/>
      <c r="B397" s="16"/>
      <c r="C397" s="16"/>
      <c r="D397" s="52"/>
    </row>
    <row r="398" spans="1:4" s="53" customFormat="1" ht="12.75">
      <c r="A398" s="142"/>
      <c r="B398" s="16"/>
      <c r="C398" s="16"/>
      <c r="D398" s="52"/>
    </row>
    <row r="399" spans="1:4" s="53" customFormat="1" ht="12.75">
      <c r="A399" s="142"/>
      <c r="B399" s="16"/>
      <c r="C399" s="16"/>
      <c r="D399" s="52"/>
    </row>
    <row r="400" spans="1:4" s="53" customFormat="1" ht="12.75">
      <c r="A400" s="142"/>
      <c r="B400" s="16"/>
      <c r="C400" s="16"/>
      <c r="D400" s="52"/>
    </row>
    <row r="401" spans="1:4" s="53" customFormat="1" ht="12.75">
      <c r="A401" s="142"/>
      <c r="B401" s="16"/>
      <c r="C401" s="16"/>
      <c r="D401" s="52"/>
    </row>
    <row r="402" spans="1:4" s="53" customFormat="1" ht="12.75">
      <c r="A402" s="142"/>
      <c r="B402" s="16"/>
      <c r="C402" s="16"/>
      <c r="D402" s="52"/>
    </row>
    <row r="403" spans="1:4" s="53" customFormat="1" ht="12.75">
      <c r="A403" s="142"/>
      <c r="B403" s="16"/>
      <c r="C403" s="16"/>
      <c r="D403" s="52"/>
    </row>
    <row r="404" spans="1:4" s="53" customFormat="1" ht="12.75">
      <c r="A404" s="142"/>
      <c r="B404" s="16"/>
      <c r="C404" s="16"/>
      <c r="D404" s="52"/>
    </row>
    <row r="405" spans="1:4" s="53" customFormat="1" ht="12.75">
      <c r="A405" s="142"/>
      <c r="B405" s="16"/>
      <c r="C405" s="16"/>
      <c r="D405" s="52"/>
    </row>
    <row r="406" spans="1:4" s="53" customFormat="1" ht="12.75">
      <c r="A406" s="142"/>
      <c r="B406" s="16"/>
      <c r="C406" s="16"/>
      <c r="D406" s="52"/>
    </row>
    <row r="407" spans="1:4" s="53" customFormat="1" ht="12.75">
      <c r="A407" s="142"/>
      <c r="B407" s="16"/>
      <c r="C407" s="16"/>
      <c r="D407" s="52"/>
    </row>
    <row r="408" spans="1:4" s="53" customFormat="1" ht="12.75">
      <c r="A408" s="142"/>
      <c r="B408" s="16"/>
      <c r="C408" s="16"/>
      <c r="D408" s="52"/>
    </row>
    <row r="409" spans="1:4" s="53" customFormat="1" ht="12.75">
      <c r="A409" s="142"/>
      <c r="B409" s="16"/>
      <c r="C409" s="16"/>
      <c r="D409" s="52"/>
    </row>
    <row r="410" spans="1:4" s="53" customFormat="1" ht="12.75">
      <c r="A410" s="142"/>
      <c r="B410" s="16"/>
      <c r="C410" s="16"/>
      <c r="D410" s="52"/>
    </row>
    <row r="411" spans="1:4" s="53" customFormat="1" ht="12.75">
      <c r="A411" s="142"/>
      <c r="B411" s="16"/>
      <c r="C411" s="16"/>
      <c r="D411" s="52"/>
    </row>
    <row r="412" spans="1:4" s="53" customFormat="1" ht="12.75">
      <c r="A412" s="142"/>
      <c r="B412" s="16"/>
      <c r="C412" s="16"/>
      <c r="D412" s="52"/>
    </row>
    <row r="413" spans="1:4" s="53" customFormat="1" ht="12.75">
      <c r="A413" s="142"/>
      <c r="B413" s="16"/>
      <c r="C413" s="16"/>
      <c r="D413" s="52"/>
    </row>
    <row r="414" spans="1:4" s="53" customFormat="1" ht="12.75">
      <c r="A414" s="142"/>
      <c r="B414" s="16"/>
      <c r="C414" s="16"/>
      <c r="D414" s="52"/>
    </row>
    <row r="415" spans="1:4" s="53" customFormat="1" ht="12.75">
      <c r="A415" s="142"/>
      <c r="B415" s="16"/>
      <c r="C415" s="16"/>
      <c r="D415" s="52"/>
    </row>
    <row r="416" spans="1:4" s="53" customFormat="1" ht="12.75">
      <c r="A416" s="142"/>
      <c r="B416" s="16"/>
      <c r="C416" s="16"/>
      <c r="D416" s="52"/>
    </row>
    <row r="417" spans="1:4" s="53" customFormat="1" ht="12.75">
      <c r="A417" s="142"/>
      <c r="B417" s="16"/>
      <c r="C417" s="16"/>
      <c r="D417" s="52"/>
    </row>
    <row r="418" spans="1:4" s="53" customFormat="1" ht="12.75">
      <c r="A418" s="142"/>
      <c r="B418" s="16"/>
      <c r="C418" s="16"/>
      <c r="D418" s="52"/>
    </row>
    <row r="419" spans="1:4" s="53" customFormat="1" ht="12.75">
      <c r="A419" s="142"/>
      <c r="B419" s="16"/>
      <c r="C419" s="16"/>
      <c r="D419" s="52"/>
    </row>
    <row r="420" spans="1:4" s="53" customFormat="1" ht="12.75">
      <c r="A420" s="142"/>
      <c r="B420" s="16"/>
      <c r="C420" s="16"/>
      <c r="D420" s="52"/>
    </row>
    <row r="421" spans="1:4" s="53" customFormat="1" ht="12.75">
      <c r="A421" s="142"/>
      <c r="B421" s="16"/>
      <c r="C421" s="16"/>
      <c r="D421" s="52"/>
    </row>
    <row r="422" spans="1:4" s="53" customFormat="1" ht="12.75">
      <c r="A422" s="142"/>
      <c r="B422" s="16"/>
      <c r="C422" s="16"/>
      <c r="D422" s="52"/>
    </row>
    <row r="423" spans="1:4" s="53" customFormat="1" ht="12.75">
      <c r="A423" s="142"/>
      <c r="B423" s="16"/>
      <c r="C423" s="16"/>
      <c r="D423" s="52"/>
    </row>
    <row r="424" spans="1:4" s="53" customFormat="1" ht="12.75">
      <c r="A424" s="142"/>
      <c r="B424" s="16"/>
      <c r="C424" s="16"/>
      <c r="D424" s="52"/>
    </row>
    <row r="425" spans="1:4" s="53" customFormat="1" ht="12.75">
      <c r="A425" s="142"/>
      <c r="B425" s="16"/>
      <c r="C425" s="16"/>
      <c r="D425" s="52"/>
    </row>
    <row r="426" spans="1:4" s="53" customFormat="1" ht="12.75">
      <c r="A426" s="142"/>
      <c r="B426" s="16"/>
      <c r="C426" s="16"/>
      <c r="D426" s="52"/>
    </row>
    <row r="427" spans="1:4" s="53" customFormat="1" ht="12.75">
      <c r="A427" s="142"/>
      <c r="B427" s="16"/>
      <c r="C427" s="16"/>
      <c r="D427" s="5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Starostwo Powiatowe w Toruniu</cp:lastModifiedBy>
  <cp:lastPrinted>2006-08-17T11:50:06Z</cp:lastPrinted>
  <dcterms:created xsi:type="dcterms:W3CDTF">2003-08-08T04:11:28Z</dcterms:created>
  <dcterms:modified xsi:type="dcterms:W3CDTF">2006-08-17T11:53:41Z</dcterms:modified>
  <cp:category/>
  <cp:version/>
  <cp:contentType/>
  <cp:contentStatus/>
</cp:coreProperties>
</file>