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<sst xmlns="http://schemas.openxmlformats.org/spreadsheetml/2006/main" count="79" uniqueCount="65">
  <si>
    <t>.020</t>
  </si>
  <si>
    <t>LEŚNICTWO</t>
  </si>
  <si>
    <t>GOSPODARKA MIESZKANIOWA</t>
  </si>
  <si>
    <t>Gospodarka gruntami i nieruchomościami</t>
  </si>
  <si>
    <t>DZIAŁALNOŚĆ USŁUGOWA</t>
  </si>
  <si>
    <t>Nadzór budowlany</t>
  </si>
  <si>
    <t>ADMINISTRACJA PUBLICZNA</t>
  </si>
  <si>
    <t>OPIEKA SPOŁECZNA</t>
  </si>
  <si>
    <t>Domy Pomocy Społecznej</t>
  </si>
  <si>
    <t>Rodziny zastępcze</t>
  </si>
  <si>
    <t>RÓŻNE ROZLICZENIA</t>
  </si>
  <si>
    <t>OŚWIATA I WYCHOWANIE</t>
  </si>
  <si>
    <t>Licea ogólnokształcące</t>
  </si>
  <si>
    <t>EDUKACYJNA OPIEKA WYCHOWAWCZA</t>
  </si>
  <si>
    <t>Starostwo Powiatowe</t>
  </si>
  <si>
    <t>Wpływy z opłaty komunikacyjnej</t>
  </si>
  <si>
    <t>Pozostałe odsetki</t>
  </si>
  <si>
    <t>Subwencje ogólne z budżetu państwa</t>
  </si>
  <si>
    <t>Wpływy z usług</t>
  </si>
  <si>
    <t>Dz.</t>
  </si>
  <si>
    <t>WYSZCZEGÓLNIENIE DOCHODU BUDŻETOWEGO</t>
  </si>
  <si>
    <t>R.</t>
  </si>
  <si>
    <t>P.</t>
  </si>
  <si>
    <t>Zesp. do spraw orzekania o stopniu niepełnosp.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</si>
  <si>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</si>
  <si>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</si>
  <si>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</si>
  <si>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</si>
  <si>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</si>
  <si>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</si>
  <si>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</si>
  <si>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</si>
  <si>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</si>
  <si>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.0750</t>
  </si>
  <si>
    <t xml:space="preserve">POZOSTAŁE  ZADANIA  W  ZAKRESIE  POLITYKI  SPOŁECZNEJ </t>
  </si>
  <si>
    <t>.0920</t>
  </si>
  <si>
    <t>.0830</t>
  </si>
  <si>
    <t>.0420</t>
  </si>
  <si>
    <t xml:space="preserve">Dotacje celowe przekazane z budżetu państwa   na  zadania bieżące realizowane przez powiat  na podstawie porozumień  z organami administracji rządowej </t>
  </si>
  <si>
    <t xml:space="preserve">Część oświatowa subw. ogólnej dla jednostek   samorządu  terytorialnego </t>
  </si>
  <si>
    <t xml:space="preserve"> </t>
  </si>
  <si>
    <t>Dotacje celowe  otrzymane  z powiatu  na  zadania  bieżące  realizowane  na  podstawie  porozumień (umów między  jednostkami  samorządu  terytorialnego .</t>
  </si>
  <si>
    <t>.0690</t>
  </si>
  <si>
    <t xml:space="preserve">Wpływy z różnych  opłat </t>
  </si>
  <si>
    <t>TRANSPORT I ŁĄCZNOŚĆ</t>
  </si>
  <si>
    <t>Drogi publiczne powiatowe</t>
  </si>
  <si>
    <t xml:space="preserve">Wpływy  z   różnych opłat </t>
  </si>
  <si>
    <t xml:space="preserve">RAZEM PROGNOZOWANE  DOCHODY </t>
  </si>
  <si>
    <t xml:space="preserve">Pozostała  działalność </t>
  </si>
  <si>
    <t xml:space="preserve">  </t>
  </si>
  <si>
    <t xml:space="preserve">BUDŻET   2007 </t>
  </si>
  <si>
    <t xml:space="preserve">PLANOWANE  DOCHODY   BUDŻETOWE  2007 </t>
  </si>
  <si>
    <t>w  sprawie   budżetu Powiatu Toruńskiego  na  2007   ROK</t>
  </si>
  <si>
    <t xml:space="preserve">zwiększenia </t>
  </si>
  <si>
    <t xml:space="preserve">zmniejszenia </t>
  </si>
  <si>
    <t xml:space="preserve">BUDŻET  2007   PO  ZMIANACH </t>
  </si>
  <si>
    <t xml:space="preserve">Załącznik  nr  1  do  uchwały   Rady    Powiatu  Toruńskiego </t>
  </si>
  <si>
    <t xml:space="preserve">Uzupełnienie  subwencji ogólnej  dla  j.s.t </t>
  </si>
  <si>
    <t xml:space="preserve">Środki  na   finansowanie  własnych  inwestycji  gmin (  związków  gmin )  ,powiatów I związków  powiatów ) ,  samorządów  województw ,pozyskane  z innych  źródeł </t>
  </si>
  <si>
    <t xml:space="preserve">Poradnie psychologiczno -pedagogiczne, w  tym  poradnie  specjalistyczne </t>
  </si>
  <si>
    <t xml:space="preserve">Środki   na  uzupełnienie   dochodów </t>
  </si>
  <si>
    <t>zmiana 5.12.2007</t>
  </si>
  <si>
    <t xml:space="preserve">Ośrodki  wsparcia </t>
  </si>
  <si>
    <t>OCHRONA ZDROWIA</t>
  </si>
  <si>
    <t>Składki  na  ubezpieczenia  zdrowotne  oraz  świadczenia dla osób nie objętych obowiązkiem ubez. społ.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</si>
</sst>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u val="single"/>
      <sz val="9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 shrinkToFit="1"/>
    </xf>
    <xf numFmtId="1" fontId="7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 wrapText="1" shrinkToFit="1"/>
    </xf>
    <xf numFmtId="0" fontId="6" fillId="0" borderId="1" xfId="0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1" fontId="9" fillId="0" borderId="1" xfId="0" applyNumberFormat="1" applyFont="1" applyBorder="1" applyAlignment="1">
      <alignment vertical="center" wrapText="1" shrinkToFit="1"/>
    </xf>
    <xf numFmtId="1" fontId="6" fillId="0" borderId="1" xfId="0" applyNumberFormat="1" applyFont="1" applyBorder="1" applyAlignment="1">
      <alignment vertical="center" wrapText="1" shrinkToFit="1"/>
    </xf>
    <xf numFmtId="0" fontId="7" fillId="0" borderId="1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0" fontId="1" fillId="0" borderId="1" xfId="0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vertical="center" shrinkToFit="1"/>
    </xf>
    <xf numFmtId="3" fontId="2" fillId="0" borderId="1" xfId="0" applyNumberFormat="1" applyFont="1" applyBorder="1" applyAlignment="1">
      <alignment vertical="center" shrinkToFit="1"/>
    </xf>
    <xf numFmtId="3" fontId="1" fillId="0" borderId="1" xfId="0" applyNumberFormat="1" applyFont="1" applyBorder="1" applyAlignment="1">
      <alignment vertical="center" shrinkToFit="1"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70"/>
  <sheetViews>
    <sheetView tabSelected="1" workbookViewId="0" topLeftCell="A1">
      <selection activeCell="E61" sqref="E61"/>
    </sheetView>
  </sheetViews>
  <sheetFormatPr defaultColWidth="9.00390625" defaultRowHeight="12.75"/>
  <cols>
    <col min="1" max="1" width="4.625" style="8" bestFit="1" customWidth="1"/>
    <col min="2" max="2" width="7.00390625" style="6" customWidth="1"/>
    <col min="3" max="3" width="5.625" style="8" bestFit="1" customWidth="1"/>
    <col min="4" max="4" width="30.875" style="10" customWidth="1"/>
    <col min="5" max="5" width="9.875" style="1" customWidth="1"/>
    <col min="6" max="6" width="7.625" style="1" customWidth="1"/>
    <col min="7" max="7" width="9.375" style="1" customWidth="1"/>
    <col min="8" max="8" width="10.75390625" style="1" customWidth="1"/>
    <col min="9" max="16384" width="9.125" style="1" customWidth="1"/>
  </cols>
  <sheetData>
    <row r="1" spans="2:7" ht="24.75" customHeight="1">
      <c r="B1" s="14" t="s">
        <v>56</v>
      </c>
      <c r="E1" s="1" t="s">
        <v>49</v>
      </c>
      <c r="F1" s="1" t="s">
        <v>49</v>
      </c>
      <c r="G1" s="1" t="s">
        <v>49</v>
      </c>
    </row>
    <row r="2" ht="12.75">
      <c r="B2" s="14" t="s">
        <v>52</v>
      </c>
    </row>
    <row r="3" spans="2:4" ht="12.75">
      <c r="B3" s="16"/>
      <c r="D3" s="10" t="s">
        <v>61</v>
      </c>
    </row>
    <row r="4" ht="15">
      <c r="D4" s="15" t="s">
        <v>51</v>
      </c>
    </row>
    <row r="5" spans="1:201" s="4" customFormat="1" ht="12.75">
      <c r="A5" s="9"/>
      <c r="B5" s="7"/>
      <c r="C5" s="9"/>
      <c r="D5" s="1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</row>
    <row r="6" spans="1:201" s="2" customFormat="1" ht="36">
      <c r="A6" s="18" t="s">
        <v>19</v>
      </c>
      <c r="B6" s="19" t="s">
        <v>21</v>
      </c>
      <c r="C6" s="18" t="s">
        <v>22</v>
      </c>
      <c r="D6" s="20" t="s">
        <v>20</v>
      </c>
      <c r="E6" s="54" t="s">
        <v>50</v>
      </c>
      <c r="F6" s="54" t="s">
        <v>53</v>
      </c>
      <c r="G6" s="54" t="s">
        <v>54</v>
      </c>
      <c r="H6" s="53" t="s">
        <v>55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</row>
    <row r="7" spans="1:201" ht="12.75">
      <c r="A7" s="21"/>
      <c r="B7" s="22"/>
      <c r="C7" s="21"/>
      <c r="D7" s="23"/>
      <c r="E7" s="51"/>
      <c r="F7" s="51"/>
      <c r="G7" s="51"/>
      <c r="H7" s="5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</row>
    <row r="8" spans="1:8" s="5" customFormat="1" ht="12.75">
      <c r="A8" s="24" t="s">
        <v>0</v>
      </c>
      <c r="B8" s="25"/>
      <c r="C8" s="24"/>
      <c r="D8" s="26" t="s">
        <v>1</v>
      </c>
      <c r="E8" s="52">
        <f>E9</f>
        <v>0</v>
      </c>
      <c r="F8" s="52">
        <f>F9</f>
        <v>13098</v>
      </c>
      <c r="G8" s="52">
        <f>G9</f>
        <v>0</v>
      </c>
      <c r="H8" s="52">
        <f aca="true" t="shared" si="0" ref="H8:H23">E8+F8-G8</f>
        <v>13098</v>
      </c>
    </row>
    <row r="9" spans="1:8" s="5" customFormat="1" ht="12.75">
      <c r="A9" s="24"/>
      <c r="B9" s="31" t="s">
        <v>26</v>
      </c>
      <c r="C9" s="30"/>
      <c r="D9" s="32" t="s">
        <v>27</v>
      </c>
      <c r="E9" s="55"/>
      <c r="F9" s="55">
        <f>SUM(F10:F10)</f>
        <v>13098</v>
      </c>
      <c r="G9" s="55">
        <f>SUM(G10:G10)</f>
        <v>0</v>
      </c>
      <c r="H9" s="52">
        <f t="shared" si="0"/>
        <v>13098</v>
      </c>
    </row>
    <row r="10" spans="1:8" ht="56.25">
      <c r="A10" s="27"/>
      <c r="B10" s="28"/>
      <c r="C10" s="33">
        <v>2700</v>
      </c>
      <c r="D10" s="29" t="s">
        <v>30</v>
      </c>
      <c r="E10" s="56">
        <v>253898</v>
      </c>
      <c r="F10" s="56">
        <v>13098</v>
      </c>
      <c r="G10" s="56"/>
      <c r="H10" s="52">
        <f t="shared" si="0"/>
        <v>266996</v>
      </c>
    </row>
    <row r="11" spans="1:8" s="12" customFormat="1" ht="12.75">
      <c r="A11" s="34">
        <v>600</v>
      </c>
      <c r="B11" s="34"/>
      <c r="C11" s="35"/>
      <c r="D11" s="36" t="s">
        <v>44</v>
      </c>
      <c r="E11" s="57">
        <f>SUM(E12)</f>
        <v>0</v>
      </c>
      <c r="F11" s="57">
        <f>SUM(F12)</f>
        <v>0</v>
      </c>
      <c r="G11" s="57">
        <f>SUM(G12)</f>
        <v>222037</v>
      </c>
      <c r="H11" s="52">
        <f t="shared" si="0"/>
        <v>-222037</v>
      </c>
    </row>
    <row r="12" spans="1:8" s="12" customFormat="1" ht="12.75">
      <c r="A12" s="40"/>
      <c r="B12" s="40">
        <v>60014</v>
      </c>
      <c r="C12" s="41"/>
      <c r="D12" s="42" t="s">
        <v>45</v>
      </c>
      <c r="E12" s="58"/>
      <c r="F12" s="58">
        <f>SUM(F13:F14)</f>
        <v>0</v>
      </c>
      <c r="G12" s="58">
        <f>SUM(G13:G14)</f>
        <v>222037</v>
      </c>
      <c r="H12" s="52">
        <f t="shared" si="0"/>
        <v>-222037</v>
      </c>
    </row>
    <row r="13" spans="1:8" s="13" customFormat="1" ht="12.75">
      <c r="A13" s="37"/>
      <c r="B13" s="37"/>
      <c r="C13" s="38" t="s">
        <v>42</v>
      </c>
      <c r="D13" s="39" t="s">
        <v>46</v>
      </c>
      <c r="E13" s="59"/>
      <c r="F13" s="59"/>
      <c r="G13" s="59"/>
      <c r="H13" s="52">
        <f t="shared" si="0"/>
        <v>0</v>
      </c>
    </row>
    <row r="14" spans="1:8" ht="56.25">
      <c r="A14" s="27"/>
      <c r="B14" s="34"/>
      <c r="C14" s="38">
        <v>6298</v>
      </c>
      <c r="D14" s="39" t="s">
        <v>58</v>
      </c>
      <c r="E14" s="59">
        <v>486134</v>
      </c>
      <c r="F14" s="59"/>
      <c r="G14" s="59">
        <v>222037</v>
      </c>
      <c r="H14" s="52">
        <f t="shared" si="0"/>
        <v>264097</v>
      </c>
    </row>
    <row r="15" spans="1:8" s="5" customFormat="1" ht="12.75">
      <c r="A15" s="24">
        <v>700</v>
      </c>
      <c r="B15" s="25"/>
      <c r="C15" s="24"/>
      <c r="D15" s="26" t="s">
        <v>2</v>
      </c>
      <c r="E15" s="52">
        <f>SUM(E16:E16)</f>
        <v>0</v>
      </c>
      <c r="F15" s="52">
        <f>SUM(F16:F16)</f>
        <v>14892</v>
      </c>
      <c r="G15" s="52">
        <f>SUM(G16:G16)</f>
        <v>0</v>
      </c>
      <c r="H15" s="52">
        <f t="shared" si="0"/>
        <v>14892</v>
      </c>
    </row>
    <row r="16" spans="1:8" s="2" customFormat="1" ht="22.5">
      <c r="A16" s="30"/>
      <c r="B16" s="31">
        <v>70005</v>
      </c>
      <c r="C16" s="30"/>
      <c r="D16" s="32" t="s">
        <v>3</v>
      </c>
      <c r="E16" s="55"/>
      <c r="F16" s="55">
        <f>SUM(F17:F17)</f>
        <v>14892</v>
      </c>
      <c r="G16" s="55">
        <f>SUM(G17:G17)</f>
        <v>0</v>
      </c>
      <c r="H16" s="52">
        <f t="shared" si="0"/>
        <v>14892</v>
      </c>
    </row>
    <row r="17" spans="1:8" ht="56.25">
      <c r="A17" s="27"/>
      <c r="B17" s="28"/>
      <c r="C17" s="27">
        <v>2110</v>
      </c>
      <c r="D17" s="29" t="s">
        <v>31</v>
      </c>
      <c r="E17" s="56">
        <v>151013</v>
      </c>
      <c r="F17" s="56">
        <f>1000+13892</f>
        <v>14892</v>
      </c>
      <c r="G17" s="56"/>
      <c r="H17" s="52">
        <f t="shared" si="0"/>
        <v>165905</v>
      </c>
    </row>
    <row r="18" spans="1:8" s="5" customFormat="1" ht="12.75">
      <c r="A18" s="24">
        <v>710</v>
      </c>
      <c r="B18" s="25"/>
      <c r="C18" s="24"/>
      <c r="D18" s="26" t="s">
        <v>4</v>
      </c>
      <c r="E18" s="52">
        <f>E19</f>
        <v>0</v>
      </c>
      <c r="F18" s="52">
        <f>F19</f>
        <v>5000</v>
      </c>
      <c r="G18" s="52">
        <f>G19</f>
        <v>0</v>
      </c>
      <c r="H18" s="52">
        <f t="shared" si="0"/>
        <v>5000</v>
      </c>
    </row>
    <row r="19" spans="1:8" s="2" customFormat="1" ht="12.75">
      <c r="A19" s="30"/>
      <c r="B19" s="31">
        <v>71015</v>
      </c>
      <c r="C19" s="30"/>
      <c r="D19" s="32" t="s">
        <v>5</v>
      </c>
      <c r="E19" s="55"/>
      <c r="F19" s="55">
        <f>SUM(F20:F20)</f>
        <v>5000</v>
      </c>
      <c r="G19" s="55">
        <f>SUM(G20:G20)</f>
        <v>0</v>
      </c>
      <c r="H19" s="52">
        <f t="shared" si="0"/>
        <v>5000</v>
      </c>
    </row>
    <row r="20" spans="1:8" s="2" customFormat="1" ht="56.25">
      <c r="A20" s="30"/>
      <c r="B20" s="31"/>
      <c r="C20" s="27">
        <v>2110</v>
      </c>
      <c r="D20" s="29" t="s">
        <v>31</v>
      </c>
      <c r="E20" s="56">
        <v>293635</v>
      </c>
      <c r="F20" s="56">
        <v>5000</v>
      </c>
      <c r="G20" s="56"/>
      <c r="H20" s="52">
        <f t="shared" si="0"/>
        <v>298635</v>
      </c>
    </row>
    <row r="21" spans="1:8" s="5" customFormat="1" ht="12.75">
      <c r="A21" s="24">
        <v>750</v>
      </c>
      <c r="B21" s="25"/>
      <c r="C21" s="24"/>
      <c r="D21" s="26" t="s">
        <v>6</v>
      </c>
      <c r="E21" s="52">
        <f>E22</f>
        <v>0</v>
      </c>
      <c r="F21" s="52">
        <f>F22</f>
        <v>105000</v>
      </c>
      <c r="G21" s="52">
        <f>G22</f>
        <v>0</v>
      </c>
      <c r="H21" s="52">
        <f t="shared" si="0"/>
        <v>105000</v>
      </c>
    </row>
    <row r="22" spans="1:8" s="2" customFormat="1" ht="12.75">
      <c r="A22" s="30"/>
      <c r="B22" s="31">
        <v>75020</v>
      </c>
      <c r="C22" s="30"/>
      <c r="D22" s="32" t="s">
        <v>14</v>
      </c>
      <c r="E22" s="55"/>
      <c r="F22" s="55">
        <f>SUM(F23:F23)</f>
        <v>105000</v>
      </c>
      <c r="G22" s="55">
        <f>SUM(G23:G23)</f>
        <v>0</v>
      </c>
      <c r="H22" s="52">
        <f t="shared" si="0"/>
        <v>105000</v>
      </c>
    </row>
    <row r="23" spans="1:8" ht="12.75">
      <c r="A23" s="27"/>
      <c r="B23" s="28"/>
      <c r="C23" s="27" t="s">
        <v>37</v>
      </c>
      <c r="D23" s="29" t="s">
        <v>15</v>
      </c>
      <c r="E23" s="56">
        <v>1724000</v>
      </c>
      <c r="F23" s="56">
        <v>105000</v>
      </c>
      <c r="G23" s="56"/>
      <c r="H23" s="52">
        <f t="shared" si="0"/>
        <v>1829000</v>
      </c>
    </row>
    <row r="24" spans="1:8" s="5" customFormat="1" ht="12.75">
      <c r="A24" s="24">
        <v>758</v>
      </c>
      <c r="B24" s="25"/>
      <c r="C24" s="24"/>
      <c r="D24" s="26" t="s">
        <v>10</v>
      </c>
      <c r="E24" s="52">
        <f>E25+E27</f>
        <v>0</v>
      </c>
      <c r="F24" s="52">
        <f>F25+F27</f>
        <v>284104</v>
      </c>
      <c r="G24" s="52">
        <f>G25+G27</f>
        <v>0</v>
      </c>
      <c r="H24" s="52">
        <f aca="true" t="shared" si="1" ref="H24:H34">E24+F24-G24</f>
        <v>284104</v>
      </c>
    </row>
    <row r="25" spans="1:8" s="2" customFormat="1" ht="33.75">
      <c r="A25" s="30"/>
      <c r="B25" s="31">
        <v>75801</v>
      </c>
      <c r="C25" s="30"/>
      <c r="D25" s="32" t="s">
        <v>39</v>
      </c>
      <c r="E25" s="55"/>
      <c r="F25" s="55">
        <f>SUM(F26:F26)</f>
        <v>97892</v>
      </c>
      <c r="G25" s="55">
        <f>SUM(G26:G26)</f>
        <v>0</v>
      </c>
      <c r="H25" s="52">
        <f t="shared" si="1"/>
        <v>97892</v>
      </c>
    </row>
    <row r="26" spans="1:8" ht="12.75">
      <c r="A26" s="27"/>
      <c r="B26" s="28"/>
      <c r="C26" s="27">
        <v>2920</v>
      </c>
      <c r="D26" s="29" t="s">
        <v>17</v>
      </c>
      <c r="E26" s="56">
        <v>13154935</v>
      </c>
      <c r="F26" s="56">
        <f>15000+78112+4780</f>
        <v>97892</v>
      </c>
      <c r="G26" s="56"/>
      <c r="H26" s="52">
        <f t="shared" si="1"/>
        <v>13252827</v>
      </c>
    </row>
    <row r="27" spans="1:9" s="2" customFormat="1" ht="22.5">
      <c r="A27" s="30"/>
      <c r="B27" s="31">
        <v>75802</v>
      </c>
      <c r="C27" s="30"/>
      <c r="D27" s="32" t="s">
        <v>57</v>
      </c>
      <c r="E27" s="55">
        <f>SUM(E28:E28)</f>
        <v>0</v>
      </c>
      <c r="F27" s="55">
        <f>SUM(F28:F28)</f>
        <v>186212</v>
      </c>
      <c r="G27" s="55">
        <f>SUM(G28:G28)</f>
        <v>0</v>
      </c>
      <c r="H27" s="52">
        <f>E27+F27-G27</f>
        <v>186212</v>
      </c>
      <c r="I27" s="66"/>
    </row>
    <row r="28" spans="1:9" s="63" customFormat="1" ht="12.75">
      <c r="A28" s="43"/>
      <c r="B28" s="61"/>
      <c r="C28" s="43">
        <v>2760</v>
      </c>
      <c r="D28" s="64" t="s">
        <v>60</v>
      </c>
      <c r="E28" s="62"/>
      <c r="F28" s="62">
        <v>186212</v>
      </c>
      <c r="G28" s="62"/>
      <c r="H28" s="65">
        <f>E28+F28-G28</f>
        <v>186212</v>
      </c>
      <c r="I28" s="67"/>
    </row>
    <row r="29" spans="1:8" s="5" customFormat="1" ht="12.75">
      <c r="A29" s="24">
        <v>801</v>
      </c>
      <c r="B29" s="25"/>
      <c r="C29" s="24"/>
      <c r="D29" s="26" t="s">
        <v>11</v>
      </c>
      <c r="E29" s="52">
        <f>E30+E36+E34+E38</f>
        <v>0</v>
      </c>
      <c r="F29" s="52">
        <f>F30+F36+F34+F38</f>
        <v>201200</v>
      </c>
      <c r="G29" s="52">
        <f>G30+G36+G34+G38</f>
        <v>202600</v>
      </c>
      <c r="H29" s="52">
        <f t="shared" si="1"/>
        <v>-1400</v>
      </c>
    </row>
    <row r="30" spans="1:8" s="2" customFormat="1" ht="12.75">
      <c r="A30" s="30"/>
      <c r="B30" s="31">
        <v>80120</v>
      </c>
      <c r="C30" s="30"/>
      <c r="D30" s="32" t="s">
        <v>12</v>
      </c>
      <c r="E30" s="55"/>
      <c r="F30" s="55">
        <f>SUM(F31:F33)</f>
        <v>0</v>
      </c>
      <c r="G30" s="55">
        <f>SUM(G31:G33)</f>
        <v>2600</v>
      </c>
      <c r="H30" s="52">
        <f t="shared" si="1"/>
        <v>-2600</v>
      </c>
    </row>
    <row r="31" spans="1:8" ht="67.5">
      <c r="A31" s="27"/>
      <c r="B31" s="28"/>
      <c r="C31" s="33" t="s">
        <v>33</v>
      </c>
      <c r="D31" s="29" t="s">
        <v>32</v>
      </c>
      <c r="E31" s="56">
        <v>11000</v>
      </c>
      <c r="F31" s="56"/>
      <c r="G31" s="56">
        <v>1900</v>
      </c>
      <c r="H31" s="52">
        <f t="shared" si="1"/>
        <v>9100</v>
      </c>
    </row>
    <row r="32" spans="1:8" ht="12.75">
      <c r="A32" s="27"/>
      <c r="B32" s="28"/>
      <c r="C32" s="33" t="s">
        <v>36</v>
      </c>
      <c r="D32" s="29" t="s">
        <v>18</v>
      </c>
      <c r="E32" s="56">
        <v>400</v>
      </c>
      <c r="F32" s="56"/>
      <c r="G32" s="56">
        <v>200</v>
      </c>
      <c r="H32" s="52">
        <f t="shared" si="1"/>
        <v>200</v>
      </c>
    </row>
    <row r="33" spans="1:8" ht="12.75">
      <c r="A33" s="27"/>
      <c r="B33" s="28"/>
      <c r="C33" s="33" t="s">
        <v>35</v>
      </c>
      <c r="D33" s="29" t="s">
        <v>16</v>
      </c>
      <c r="E33" s="56">
        <v>3120</v>
      </c>
      <c r="F33" s="56"/>
      <c r="G33" s="56">
        <v>500</v>
      </c>
      <c r="H33" s="52">
        <f t="shared" si="1"/>
        <v>2620</v>
      </c>
    </row>
    <row r="34" spans="1:8" s="2" customFormat="1" ht="12.75">
      <c r="A34" s="30"/>
      <c r="B34" s="31">
        <v>80130</v>
      </c>
      <c r="C34" s="30"/>
      <c r="D34" s="32" t="s">
        <v>28</v>
      </c>
      <c r="E34" s="55"/>
      <c r="F34" s="55">
        <f>SUM(F35:F35)</f>
        <v>0</v>
      </c>
      <c r="G34" s="55">
        <f>SUM(G35:G35)</f>
        <v>200000</v>
      </c>
      <c r="H34" s="52">
        <f t="shared" si="1"/>
        <v>-200000</v>
      </c>
    </row>
    <row r="35" spans="1:8" ht="56.25">
      <c r="A35" s="27"/>
      <c r="B35" s="28"/>
      <c r="C35" s="27">
        <v>2120</v>
      </c>
      <c r="D35" s="29" t="s">
        <v>38</v>
      </c>
      <c r="E35" s="56">
        <v>200000</v>
      </c>
      <c r="F35" s="56">
        <v>0</v>
      </c>
      <c r="G35" s="56">
        <v>200000</v>
      </c>
      <c r="H35" s="52">
        <f>E35+F35-G35</f>
        <v>0</v>
      </c>
    </row>
    <row r="36" spans="1:8" s="2" customFormat="1" ht="12.75">
      <c r="A36" s="30"/>
      <c r="B36" s="31">
        <v>80132</v>
      </c>
      <c r="C36" s="46"/>
      <c r="D36" s="32" t="s">
        <v>24</v>
      </c>
      <c r="E36" s="55"/>
      <c r="F36" s="55">
        <f>SUM(F37:F37)</f>
        <v>600</v>
      </c>
      <c r="G36" s="55">
        <f>SUM(G37:G37)</f>
        <v>0</v>
      </c>
      <c r="H36" s="52">
        <f aca="true" t="shared" si="2" ref="H36:H53">E36+F36-G36</f>
        <v>600</v>
      </c>
    </row>
    <row r="37" spans="1:8" ht="45">
      <c r="A37" s="27"/>
      <c r="B37" s="28"/>
      <c r="C37" s="27">
        <v>2710</v>
      </c>
      <c r="D37" s="29" t="s">
        <v>29</v>
      </c>
      <c r="E37" s="56">
        <v>32000</v>
      </c>
      <c r="F37" s="56">
        <v>600</v>
      </c>
      <c r="G37" s="56"/>
      <c r="H37" s="52">
        <f t="shared" si="2"/>
        <v>32600</v>
      </c>
    </row>
    <row r="38" spans="1:8" s="17" customFormat="1" ht="12.75">
      <c r="A38" s="44"/>
      <c r="B38" s="45">
        <v>80195</v>
      </c>
      <c r="C38" s="44"/>
      <c r="D38" s="50" t="s">
        <v>48</v>
      </c>
      <c r="E38" s="52"/>
      <c r="F38" s="52">
        <f>SUM(F39:F40)</f>
        <v>200600</v>
      </c>
      <c r="G38" s="52">
        <f>SUM(G39:G40)</f>
        <v>0</v>
      </c>
      <c r="H38" s="52">
        <f t="shared" si="2"/>
        <v>200600</v>
      </c>
    </row>
    <row r="39" spans="1:8" ht="33.75">
      <c r="A39" s="27"/>
      <c r="B39" s="28"/>
      <c r="C39" s="27">
        <v>2130</v>
      </c>
      <c r="D39" s="29" t="s">
        <v>25</v>
      </c>
      <c r="E39" s="56">
        <v>29925</v>
      </c>
      <c r="F39" s="56">
        <v>600</v>
      </c>
      <c r="G39" s="56"/>
      <c r="H39" s="52">
        <f>E39+F39-G39</f>
        <v>30525</v>
      </c>
    </row>
    <row r="40" spans="1:8" ht="56.25">
      <c r="A40" s="27"/>
      <c r="B40" s="28"/>
      <c r="C40" s="27">
        <v>2120</v>
      </c>
      <c r="D40" s="29" t="s">
        <v>38</v>
      </c>
      <c r="E40" s="56">
        <v>2050</v>
      </c>
      <c r="F40" s="56">
        <v>200000</v>
      </c>
      <c r="G40" s="56"/>
      <c r="H40" s="52">
        <f t="shared" si="2"/>
        <v>202050</v>
      </c>
    </row>
    <row r="41" spans="1:8" s="5" customFormat="1" ht="12.75">
      <c r="A41" s="24">
        <v>851</v>
      </c>
      <c r="B41" s="25"/>
      <c r="C41" s="24"/>
      <c r="D41" s="26" t="s">
        <v>63</v>
      </c>
      <c r="E41" s="52">
        <f>E42</f>
        <v>0</v>
      </c>
      <c r="F41" s="52">
        <f>F42</f>
        <v>0</v>
      </c>
      <c r="G41" s="52">
        <f>G42</f>
        <v>46380</v>
      </c>
      <c r="H41" s="52">
        <f t="shared" si="2"/>
        <v>-46380</v>
      </c>
    </row>
    <row r="42" spans="1:8" s="2" customFormat="1" ht="45">
      <c r="A42" s="30"/>
      <c r="B42" s="31">
        <v>85156</v>
      </c>
      <c r="C42" s="30"/>
      <c r="D42" s="32" t="s">
        <v>64</v>
      </c>
      <c r="E42" s="55"/>
      <c r="F42" s="55">
        <f>SUM(F43:F43)</f>
        <v>0</v>
      </c>
      <c r="G42" s="55">
        <f>SUM(G43:G43)</f>
        <v>46380</v>
      </c>
      <c r="H42" s="52">
        <f t="shared" si="2"/>
        <v>-46380</v>
      </c>
    </row>
    <row r="43" spans="1:8" ht="56.25">
      <c r="A43" s="27"/>
      <c r="B43" s="28"/>
      <c r="C43" s="27">
        <v>2110</v>
      </c>
      <c r="D43" s="29" t="s">
        <v>31</v>
      </c>
      <c r="E43" s="56">
        <v>1150160</v>
      </c>
      <c r="F43" s="56"/>
      <c r="G43" s="56">
        <v>46380</v>
      </c>
      <c r="H43" s="52">
        <f t="shared" si="2"/>
        <v>1103780</v>
      </c>
    </row>
    <row r="44" spans="1:8" s="5" customFormat="1" ht="12.75">
      <c r="A44" s="24">
        <v>852</v>
      </c>
      <c r="B44" s="25"/>
      <c r="C44" s="24"/>
      <c r="D44" s="26" t="s">
        <v>7</v>
      </c>
      <c r="E44" s="52">
        <f>E45+E51+E48</f>
        <v>0</v>
      </c>
      <c r="F44" s="52">
        <f>F45+F51+F48</f>
        <v>47700</v>
      </c>
      <c r="G44" s="52">
        <f>G45+G51+G48</f>
        <v>5989</v>
      </c>
      <c r="H44" s="52">
        <f t="shared" si="2"/>
        <v>41711</v>
      </c>
    </row>
    <row r="45" spans="1:8" s="2" customFormat="1" ht="12.75">
      <c r="A45" s="30"/>
      <c r="B45" s="31">
        <v>85202</v>
      </c>
      <c r="C45" s="30"/>
      <c r="D45" s="32" t="s">
        <v>8</v>
      </c>
      <c r="E45" s="55"/>
      <c r="F45" s="55">
        <f>SUM(F46:F47)</f>
        <v>2200</v>
      </c>
      <c r="G45" s="55">
        <f>SUM(G46:G47)</f>
        <v>5989</v>
      </c>
      <c r="H45" s="52">
        <f t="shared" si="2"/>
        <v>-3789</v>
      </c>
    </row>
    <row r="46" spans="1:8" ht="67.5">
      <c r="A46" s="27"/>
      <c r="B46" s="28"/>
      <c r="C46" s="27" t="s">
        <v>33</v>
      </c>
      <c r="D46" s="29" t="s">
        <v>32</v>
      </c>
      <c r="E46" s="56">
        <f>7900+21000+35000</f>
        <v>63900</v>
      </c>
      <c r="F46" s="56">
        <v>2200</v>
      </c>
      <c r="G46" s="56"/>
      <c r="H46" s="52">
        <f t="shared" si="2"/>
        <v>66100</v>
      </c>
    </row>
    <row r="47" spans="1:8" ht="33.75">
      <c r="A47" s="27"/>
      <c r="B47" s="28"/>
      <c r="C47" s="27">
        <v>2130</v>
      </c>
      <c r="D47" s="29" t="s">
        <v>25</v>
      </c>
      <c r="E47" s="56">
        <v>5254762</v>
      </c>
      <c r="F47" s="56"/>
      <c r="G47" s="56">
        <v>5989</v>
      </c>
      <c r="H47" s="52">
        <f t="shared" si="2"/>
        <v>5248773</v>
      </c>
    </row>
    <row r="48" spans="1:8" s="2" customFormat="1" ht="12.75">
      <c r="A48" s="30"/>
      <c r="B48" s="31">
        <v>85203</v>
      </c>
      <c r="C48" s="30"/>
      <c r="D48" s="48" t="s">
        <v>62</v>
      </c>
      <c r="E48" s="55"/>
      <c r="F48" s="55">
        <f>SUM(F49:F50)</f>
        <v>12500</v>
      </c>
      <c r="G48" s="55">
        <f>SUM(G49:G50)</f>
        <v>0</v>
      </c>
      <c r="H48" s="52">
        <f t="shared" si="2"/>
        <v>12500</v>
      </c>
    </row>
    <row r="49" spans="1:8" ht="56.25">
      <c r="A49" s="27"/>
      <c r="B49" s="28"/>
      <c r="C49" s="27">
        <v>2110</v>
      </c>
      <c r="D49" s="29" t="s">
        <v>31</v>
      </c>
      <c r="E49" s="56">
        <v>694354</v>
      </c>
      <c r="F49" s="56">
        <v>12500</v>
      </c>
      <c r="G49" s="56"/>
      <c r="H49" s="52">
        <f t="shared" si="2"/>
        <v>706854</v>
      </c>
    </row>
    <row r="50" spans="1:8" ht="12.75">
      <c r="A50" s="27"/>
      <c r="B50" s="28"/>
      <c r="C50" s="27"/>
      <c r="D50" s="29"/>
      <c r="E50" s="56"/>
      <c r="F50" s="56"/>
      <c r="G50" s="56"/>
      <c r="H50" s="52"/>
    </row>
    <row r="51" spans="1:8" s="2" customFormat="1" ht="12.75">
      <c r="A51" s="30"/>
      <c r="B51" s="31">
        <v>85204</v>
      </c>
      <c r="C51" s="30"/>
      <c r="D51" s="32" t="s">
        <v>9</v>
      </c>
      <c r="E51" s="55"/>
      <c r="F51" s="55">
        <f>SUM(F52:F53)</f>
        <v>33000</v>
      </c>
      <c r="G51" s="55">
        <f>SUM(G52:G53)</f>
        <v>0</v>
      </c>
      <c r="H51" s="52">
        <f t="shared" si="2"/>
        <v>33000</v>
      </c>
    </row>
    <row r="52" spans="1:8" ht="12.75" hidden="1">
      <c r="A52" s="27"/>
      <c r="B52" s="28"/>
      <c r="C52" s="33" t="s">
        <v>42</v>
      </c>
      <c r="D52" s="29" t="s">
        <v>43</v>
      </c>
      <c r="E52" s="56">
        <v>2200</v>
      </c>
      <c r="F52" s="56"/>
      <c r="G52" s="56"/>
      <c r="H52" s="52">
        <f t="shared" si="2"/>
        <v>2200</v>
      </c>
    </row>
    <row r="53" spans="1:8" ht="45">
      <c r="A53" s="27"/>
      <c r="B53" s="28"/>
      <c r="C53" s="33">
        <v>2320</v>
      </c>
      <c r="D53" s="47" t="s">
        <v>41</v>
      </c>
      <c r="E53" s="56">
        <f>116600+27447</f>
        <v>144047</v>
      </c>
      <c r="F53" s="56">
        <v>33000</v>
      </c>
      <c r="G53" s="56"/>
      <c r="H53" s="52">
        <f t="shared" si="2"/>
        <v>177047</v>
      </c>
    </row>
    <row r="54" spans="1:8" s="5" customFormat="1" ht="22.5">
      <c r="A54" s="24">
        <v>853</v>
      </c>
      <c r="B54" s="25"/>
      <c r="C54" s="49"/>
      <c r="D54" s="26" t="s">
        <v>34</v>
      </c>
      <c r="E54" s="52">
        <f>E55</f>
        <v>0</v>
      </c>
      <c r="F54" s="52">
        <f>F55</f>
        <v>4000</v>
      </c>
      <c r="G54" s="52">
        <f>G55</f>
        <v>0</v>
      </c>
      <c r="H54" s="52">
        <f aca="true" t="shared" si="3" ref="H54:H60">E54+F54-G54</f>
        <v>4000</v>
      </c>
    </row>
    <row r="55" spans="1:8" s="2" customFormat="1" ht="22.5">
      <c r="A55" s="30"/>
      <c r="B55" s="31">
        <v>85321</v>
      </c>
      <c r="C55" s="30"/>
      <c r="D55" s="32" t="s">
        <v>23</v>
      </c>
      <c r="E55" s="55"/>
      <c r="F55" s="55">
        <f>SUM(F56:F56)</f>
        <v>4000</v>
      </c>
      <c r="G55" s="55">
        <f>SUM(G56:G56)</f>
        <v>0</v>
      </c>
      <c r="H55" s="52">
        <f t="shared" si="3"/>
        <v>4000</v>
      </c>
    </row>
    <row r="56" spans="1:8" ht="56.25">
      <c r="A56" s="27"/>
      <c r="B56" s="28"/>
      <c r="C56" s="27">
        <v>2110</v>
      </c>
      <c r="D56" s="29" t="s">
        <v>31</v>
      </c>
      <c r="E56" s="56">
        <v>79000</v>
      </c>
      <c r="F56" s="56">
        <v>4000</v>
      </c>
      <c r="G56" s="56"/>
      <c r="H56" s="52">
        <f t="shared" si="3"/>
        <v>83000</v>
      </c>
    </row>
    <row r="57" spans="1:8" s="5" customFormat="1" ht="22.5">
      <c r="A57" s="24">
        <v>854</v>
      </c>
      <c r="B57" s="25"/>
      <c r="C57" s="24"/>
      <c r="D57" s="26" t="s">
        <v>13</v>
      </c>
      <c r="E57" s="52"/>
      <c r="F57" s="52">
        <f>F58</f>
        <v>360</v>
      </c>
      <c r="G57" s="52">
        <f>G58</f>
        <v>0</v>
      </c>
      <c r="H57" s="52">
        <f t="shared" si="3"/>
        <v>360</v>
      </c>
    </row>
    <row r="58" spans="1:8" s="2" customFormat="1" ht="38.25">
      <c r="A58" s="30"/>
      <c r="B58" s="31">
        <v>85406</v>
      </c>
      <c r="C58" s="30"/>
      <c r="D58" s="48" t="s">
        <v>59</v>
      </c>
      <c r="E58" s="55"/>
      <c r="F58" s="55">
        <f>SUM(F59)</f>
        <v>360</v>
      </c>
      <c r="G58" s="55">
        <f>SUM(G59:G59)</f>
        <v>0</v>
      </c>
      <c r="H58" s="52">
        <f>E58+F58-G58</f>
        <v>360</v>
      </c>
    </row>
    <row r="59" spans="1:8" s="63" customFormat="1" ht="33.75">
      <c r="A59" s="43"/>
      <c r="B59" s="61"/>
      <c r="C59" s="27">
        <v>2130</v>
      </c>
      <c r="D59" s="29" t="s">
        <v>25</v>
      </c>
      <c r="E59" s="62">
        <v>5155</v>
      </c>
      <c r="F59" s="62">
        <v>360</v>
      </c>
      <c r="G59" s="62"/>
      <c r="H59" s="52">
        <f>E59+F59-G59</f>
        <v>5515</v>
      </c>
    </row>
    <row r="60" spans="1:8" s="5" customFormat="1" ht="21" customHeight="1">
      <c r="A60" s="24"/>
      <c r="B60" s="25"/>
      <c r="C60" s="24"/>
      <c r="D60" s="26" t="s">
        <v>47</v>
      </c>
      <c r="E60" s="52">
        <f>E8+E15+E18+E21+E24+E44+E29+E57+E54+E11+E41</f>
        <v>0</v>
      </c>
      <c r="F60" s="52">
        <f>F8+F15+F18+F21+F24+F44+F29+F57+F54+F11+F41</f>
        <v>675354</v>
      </c>
      <c r="G60" s="52">
        <f>G8+G15+G18+G21+G24+G44+G29+G57+G54+G11+G41</f>
        <v>477006</v>
      </c>
      <c r="H60" s="52">
        <f t="shared" si="3"/>
        <v>198348</v>
      </c>
    </row>
    <row r="61" spans="5:7" ht="12.75">
      <c r="E61" s="60"/>
      <c r="F61" s="60"/>
      <c r="G61" s="60"/>
    </row>
    <row r="64" ht="12.75">
      <c r="H64" s="60"/>
    </row>
    <row r="70" spans="5:7" ht="12.75">
      <c r="E70" s="1" t="s">
        <v>40</v>
      </c>
      <c r="F70" s="1" t="s">
        <v>40</v>
      </c>
      <c r="G70" s="1" t="s">
        <v>40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2007-12-10T12:44:24Z</cp:lastPrinted>
  <dcterms:created xsi:type="dcterms:W3CDTF">2000-10-24T20:52:35Z</dcterms:created>
  <dcterms:modified xsi:type="dcterms:W3CDTF">2007-12-10T12:44:31Z</dcterms:modified>
  <cp:category/>
  <cp:version/>
  <cp:contentType/>
  <cp:contentStatus/>
</cp:coreProperties>
</file>