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8625" windowHeight="5850" activeTab="0"/>
  </bookViews>
  <sheets>
    <sheet name="PLAN gEODEZJI WŁAŚCIWY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<sst xmlns="http://schemas.openxmlformats.org/spreadsheetml/2006/main" count="25" uniqueCount="25">
  <si>
    <t>Lp</t>
  </si>
  <si>
    <t>Wyszczególnienie</t>
  </si>
  <si>
    <t>PRZYCHODY</t>
  </si>
  <si>
    <t>WYDATKI</t>
  </si>
  <si>
    <t>STAN ŚRODKÓW NA KONIEC ROKU</t>
  </si>
  <si>
    <t>4.1</t>
  </si>
  <si>
    <t>Środki na koncie ( w kasie)</t>
  </si>
  <si>
    <t>4.2</t>
  </si>
  <si>
    <t>Należności</t>
  </si>
  <si>
    <t>4.3</t>
  </si>
  <si>
    <t>Zobowiązania</t>
  </si>
  <si>
    <t>do zmiany</t>
  </si>
  <si>
    <t>zob 2002</t>
  </si>
  <si>
    <t>na premie</t>
  </si>
  <si>
    <t>STAN ŚRODKÓW PIENIĘŻNYCH NA POCZĄTEK ROKU Z należnościami</t>
  </si>
  <si>
    <t>BUDŻET 2004 -  WYDATKI</t>
  </si>
  <si>
    <t xml:space="preserve">BUDŻET  2004  -  KOSZTY </t>
  </si>
  <si>
    <t>W TORUNIU</t>
  </si>
  <si>
    <t>Rozdział 71097 - Gospodarstwa Pomocnicze</t>
  </si>
  <si>
    <t>DZIAŁ  710 - Działalność usługowa</t>
  </si>
  <si>
    <t>Budżetu Powiatu Toruńskiego  na rok 2004</t>
  </si>
  <si>
    <t xml:space="preserve">POWIATOWY OŚRODEK DOKUMENTACJI  GEODEZYJNEJ  I  KARTOGRAFICZNEJ </t>
  </si>
  <si>
    <t xml:space="preserve">w  tym : wydatki na  wynagrodzenia  osobowe </t>
  </si>
  <si>
    <t>Załącznik nr 9  do Uchwały nr XI/72/04Rady   Powiatu</t>
  </si>
  <si>
    <t>Toruńskiego z dnia 11.02.04 w sprawie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</si>
</sst>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#,##0.00_ ;\-#,##0.00\ "/>
    <numFmt numFmtId="177" formatCode="#,##0.0"/>
    <numFmt numFmtId="178" formatCode="#,##0.000"/>
    <numFmt numFmtId="179" formatCode="#,##0.0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0" fontId="5" fillId="0" borderId="7" xfId="0" applyFont="1" applyBorder="1" applyAlignment="1">
      <alignment vertical="center" wrapText="1"/>
    </xf>
    <xf numFmtId="0" fontId="8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3" fontId="10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3" fontId="0" fillId="0" borderId="8" xfId="0" applyNumberFormat="1" applyBorder="1" applyAlignment="1">
      <alignment/>
    </xf>
    <xf numFmtId="3" fontId="7" fillId="0" borderId="9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13" xfId="0" applyNumberFormat="1" applyFont="1" applyBorder="1" applyAlignment="1">
      <alignment/>
    </xf>
    <xf numFmtId="3" fontId="7" fillId="0" borderId="2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"/>
  <sheetViews>
    <sheetView tabSelected="1" zoomScale="75" zoomScaleNormal="75" workbookViewId="0" topLeftCell="A1">
      <selection activeCell="B3" sqref="B3"/>
    </sheetView>
  </sheetViews>
  <sheetFormatPr defaultColWidth="9.00390625" defaultRowHeight="12.75"/>
  <cols>
    <col min="1" max="1" width="8.625" style="0" customWidth="1"/>
    <col min="2" max="2" width="39.625" style="0" customWidth="1"/>
    <col min="3" max="3" width="20.625" style="28" customWidth="1"/>
    <col min="4" max="4" width="14.875" style="28" customWidth="1"/>
    <col min="5" max="40" width="18.375" style="0" customWidth="1"/>
    <col min="41" max="41" width="13.125" style="0" customWidth="1"/>
    <col min="42" max="44" width="13.00390625" style="0" customWidth="1"/>
    <col min="45" max="46" width="13.00390625" style="28" customWidth="1"/>
    <col min="47" max="48" width="12.125" style="0" customWidth="1"/>
    <col min="49" max="49" width="12.25390625" style="0" customWidth="1"/>
    <col min="50" max="50" width="10.00390625" style="0" customWidth="1"/>
    <col min="51" max="51" width="9.375" style="0" customWidth="1"/>
    <col min="52" max="52" width="10.375" style="0" customWidth="1"/>
    <col min="53" max="53" width="10.875" style="0" customWidth="1"/>
    <col min="54" max="56" width="11.375" style="0" customWidth="1"/>
    <col min="57" max="57" width="11.625" style="0" customWidth="1"/>
    <col min="58" max="58" width="12.125" style="3" customWidth="1"/>
    <col min="59" max="59" width="14.875" style="0" customWidth="1"/>
  </cols>
  <sheetData>
    <row r="1" spans="1:6" ht="15">
      <c r="A1" s="41"/>
      <c r="B1" s="47" t="s">
        <v>23</v>
      </c>
      <c r="C1" s="49"/>
      <c r="D1" s="49"/>
      <c r="E1" s="42"/>
      <c r="F1" s="43"/>
    </row>
    <row r="2" spans="1:6" ht="15">
      <c r="A2" s="44"/>
      <c r="B2" s="48" t="s">
        <v>24</v>
      </c>
      <c r="C2" s="49"/>
      <c r="D2" s="49"/>
      <c r="E2" s="42"/>
      <c r="F2" s="43"/>
    </row>
    <row r="3" spans="1:40" ht="15">
      <c r="A3" s="44"/>
      <c r="B3" s="48" t="s">
        <v>20</v>
      </c>
      <c r="C3" s="49"/>
      <c r="D3" s="49"/>
      <c r="E3" s="42"/>
      <c r="F3" s="43"/>
      <c r="AN3">
        <f>21146-800</f>
        <v>20346</v>
      </c>
    </row>
    <row r="4" spans="1:6" ht="15">
      <c r="A4" s="44"/>
      <c r="B4" s="45"/>
      <c r="C4" s="60"/>
      <c r="D4" s="49"/>
      <c r="E4" s="42"/>
      <c r="F4" s="43"/>
    </row>
    <row r="5" spans="1:6" ht="15.75">
      <c r="A5" s="68" t="s">
        <v>21</v>
      </c>
      <c r="B5" s="46"/>
      <c r="C5" s="49"/>
      <c r="D5" s="49"/>
      <c r="E5" s="42"/>
      <c r="F5" s="43"/>
    </row>
    <row r="6" spans="1:6" ht="15.75">
      <c r="A6" s="68" t="s">
        <v>17</v>
      </c>
      <c r="B6" s="46"/>
      <c r="C6" s="49"/>
      <c r="D6" s="49"/>
      <c r="E6" s="42"/>
      <c r="F6" s="43"/>
    </row>
    <row r="8" spans="1:6" ht="15">
      <c r="A8" s="42" t="s">
        <v>19</v>
      </c>
      <c r="B8" s="46"/>
      <c r="C8" s="49"/>
      <c r="D8" s="49"/>
      <c r="E8" s="42"/>
      <c r="F8" s="43"/>
    </row>
    <row r="9" spans="1:6" ht="15">
      <c r="A9" s="42" t="s">
        <v>18</v>
      </c>
      <c r="B9" s="46"/>
      <c r="C9" s="49"/>
      <c r="D9" s="49"/>
      <c r="E9" s="42"/>
      <c r="F9" s="43"/>
    </row>
    <row r="10" spans="1:6" ht="15.75" thickBot="1">
      <c r="A10" s="46"/>
      <c r="B10" s="46"/>
      <c r="C10" s="49"/>
      <c r="D10" s="49"/>
      <c r="E10" s="42"/>
      <c r="F10" s="43"/>
    </row>
    <row r="11" spans="1:51" ht="18">
      <c r="A11" s="14"/>
      <c r="B11" s="14"/>
      <c r="C11" s="61"/>
      <c r="D11" s="50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9"/>
      <c r="AT11" s="29"/>
      <c r="AU11" s="24"/>
      <c r="AV11" s="24"/>
      <c r="AW11" s="24"/>
      <c r="AX11" s="24"/>
      <c r="AY11" s="24"/>
    </row>
    <row r="12" spans="1:58" s="11" customFormat="1" ht="56.25" customHeight="1">
      <c r="A12" s="15" t="s">
        <v>0</v>
      </c>
      <c r="B12" s="15" t="s">
        <v>1</v>
      </c>
      <c r="C12" s="62" t="s">
        <v>15</v>
      </c>
      <c r="D12" s="51" t="s">
        <v>16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5">
        <v>17017</v>
      </c>
      <c r="AO12" s="35">
        <v>20075</v>
      </c>
      <c r="AP12" s="25"/>
      <c r="AQ12" s="25"/>
      <c r="AR12" s="25"/>
      <c r="AS12" s="30"/>
      <c r="AT12" s="30"/>
      <c r="AU12" s="25"/>
      <c r="AV12" s="25"/>
      <c r="AW12" s="25"/>
      <c r="AX12" s="25"/>
      <c r="AY12" s="25"/>
      <c r="BF12" s="13"/>
    </row>
    <row r="13" spans="1:51" ht="22.5" customHeight="1" thickBot="1">
      <c r="A13" s="5"/>
      <c r="B13" s="5"/>
      <c r="C13" s="63"/>
      <c r="D13" s="5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36">
        <f>AN12*17.23%</f>
        <v>2932</v>
      </c>
      <c r="AO13" s="36">
        <f>AO12*17.23%</f>
        <v>3459</v>
      </c>
      <c r="AP13" s="25"/>
      <c r="AQ13" s="25"/>
      <c r="AR13" s="25"/>
      <c r="AS13" s="30"/>
      <c r="AT13" s="30"/>
      <c r="AU13" s="25"/>
      <c r="AV13" s="25"/>
      <c r="AW13" s="25"/>
      <c r="AX13" s="25"/>
      <c r="AY13" s="25"/>
    </row>
    <row r="14" spans="1:58" s="10" customFormat="1" ht="37.5" customHeight="1" thickBot="1">
      <c r="A14" s="16">
        <v>1</v>
      </c>
      <c r="B14" s="39" t="s">
        <v>14</v>
      </c>
      <c r="C14" s="64">
        <v>21366</v>
      </c>
      <c r="D14" s="53"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37">
        <f>AN12*2.45%</f>
        <v>417</v>
      </c>
      <c r="AO14" s="37">
        <f>AO12*2.45%</f>
        <v>492</v>
      </c>
      <c r="AP14" s="26">
        <v>15393</v>
      </c>
      <c r="AQ14" s="26"/>
      <c r="AR14" s="26"/>
      <c r="AS14" s="31"/>
      <c r="AT14" s="31"/>
      <c r="AU14" s="26"/>
      <c r="AV14" s="26"/>
      <c r="AW14" s="26"/>
      <c r="AX14" s="26"/>
      <c r="AY14" s="26"/>
      <c r="AZ14" s="10" t="e">
        <f>#REF!</f>
        <v>#REF!</v>
      </c>
      <c r="BA14" s="12" t="e">
        <f>#REF!+BE14</f>
        <v>#REF!</v>
      </c>
      <c r="BB14" s="12"/>
      <c r="BC14" s="12"/>
      <c r="BD14" s="12"/>
      <c r="BE14" s="3">
        <v>15393</v>
      </c>
      <c r="BF14" s="12"/>
    </row>
    <row r="15" spans="1:58" s="10" customFormat="1" ht="31.5" customHeight="1" thickBot="1">
      <c r="A15" s="17">
        <v>2</v>
      </c>
      <c r="B15" s="18" t="s">
        <v>2</v>
      </c>
      <c r="C15" s="65">
        <v>431000</v>
      </c>
      <c r="D15" s="54">
        <v>431000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31">
        <f>SUM(AN12:AN14)</f>
        <v>20366</v>
      </c>
      <c r="AO15" s="31">
        <f>SUM(AO12:AO14)</f>
        <v>24026</v>
      </c>
      <c r="AP15" s="26">
        <f>378283-15</f>
        <v>378268</v>
      </c>
      <c r="AQ15" s="26"/>
      <c r="AR15" s="26"/>
      <c r="AS15" s="31"/>
      <c r="AT15" s="31"/>
      <c r="AU15" s="26"/>
      <c r="AV15" s="26"/>
      <c r="AW15" s="26"/>
      <c r="AX15" s="26"/>
      <c r="AY15" s="26"/>
      <c r="BF15" s="12"/>
    </row>
    <row r="16" spans="1:56" ht="16.5" thickBot="1">
      <c r="A16" s="19"/>
      <c r="B16" s="19"/>
      <c r="C16" s="66"/>
      <c r="D16" s="5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29">
        <f>1160*17.23%</f>
        <v>200</v>
      </c>
      <c r="AT16" s="29"/>
      <c r="AU16" s="4"/>
      <c r="AV16" s="4"/>
      <c r="AW16" s="4"/>
      <c r="AX16" s="4"/>
      <c r="AY16" s="4"/>
      <c r="AZ16" s="3"/>
      <c r="BA16" s="3"/>
      <c r="BB16" s="3"/>
      <c r="BC16" s="3"/>
      <c r="BD16" s="8">
        <v>690</v>
      </c>
    </row>
    <row r="17" spans="1:58" s="9" customFormat="1" ht="27.75" customHeight="1" thickBot="1">
      <c r="A17" s="17">
        <v>3</v>
      </c>
      <c r="B17" s="18" t="s">
        <v>3</v>
      </c>
      <c r="C17" s="65">
        <v>427340</v>
      </c>
      <c r="D17" s="54">
        <v>431000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>
        <v>3466</v>
      </c>
      <c r="AQ17" s="26"/>
      <c r="AR17" s="26"/>
      <c r="AS17" s="31"/>
      <c r="AT17" s="31"/>
      <c r="AU17" s="26" t="s">
        <v>13</v>
      </c>
      <c r="AV17" s="26"/>
      <c r="AW17" s="26"/>
      <c r="AX17" s="26"/>
      <c r="AY17" s="26"/>
      <c r="AZ17" s="8"/>
      <c r="BA17" s="8" t="e">
        <f>#REF!-#REF!</f>
        <v>#REF!</v>
      </c>
      <c r="BB17" s="8"/>
      <c r="BC17" s="8"/>
      <c r="BD17" s="9" t="e">
        <f>#REF!</f>
        <v>#REF!</v>
      </c>
      <c r="BE17" s="8"/>
      <c r="BF17" s="8"/>
    </row>
    <row r="18" spans="1:58" s="1" customFormat="1" ht="32.25" thickBot="1">
      <c r="A18" s="21"/>
      <c r="B18" s="69" t="s">
        <v>22</v>
      </c>
      <c r="C18" s="66">
        <v>236200</v>
      </c>
      <c r="D18" s="56">
        <v>236200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32"/>
      <c r="AT18" s="32"/>
      <c r="AU18" s="27"/>
      <c r="AV18" s="27"/>
      <c r="AW18" s="27" t="s">
        <v>11</v>
      </c>
      <c r="AX18" s="27" t="s">
        <v>12</v>
      </c>
      <c r="AY18" s="27"/>
      <c r="BD18" s="2" t="e">
        <f>SUM(BD16:BD17)</f>
        <v>#REF!</v>
      </c>
      <c r="BF18" s="2"/>
    </row>
    <row r="19" spans="1:58" s="10" customFormat="1" ht="30" customHeight="1" thickBot="1">
      <c r="A19" s="17">
        <v>4</v>
      </c>
      <c r="B19" s="33" t="s">
        <v>4</v>
      </c>
      <c r="C19" s="65">
        <v>25026</v>
      </c>
      <c r="D19" s="54">
        <f>D14+D15-D17</f>
        <v>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 t="e">
        <f>SUM(#REF!)</f>
        <v>#REF!</v>
      </c>
      <c r="AQ19" s="26"/>
      <c r="AR19" s="26"/>
      <c r="AS19" s="31" t="e">
        <f>SUM(#REF!)</f>
        <v>#REF!</v>
      </c>
      <c r="AT19" s="31"/>
      <c r="AU19" s="26" t="e">
        <f>#REF!+#REF!</f>
        <v>#REF!</v>
      </c>
      <c r="AV19" s="26"/>
      <c r="AW19" s="26"/>
      <c r="AX19" s="26" t="e">
        <f>SUM(#REF!)</f>
        <v>#REF!</v>
      </c>
      <c r="AY19" s="26"/>
      <c r="AZ19" s="12" t="e">
        <f>SUM(#REF!)</f>
        <v>#REF!</v>
      </c>
      <c r="BA19" s="12" t="e">
        <f>SUM(#REF!)</f>
        <v>#REF!</v>
      </c>
      <c r="BB19" s="12" t="e">
        <f>SUM(#REF!)</f>
        <v>#REF!</v>
      </c>
      <c r="BC19" s="12"/>
      <c r="BD19" s="12"/>
      <c r="BE19" s="12" t="e">
        <f>#REF!-BE22</f>
        <v>#REF!</v>
      </c>
      <c r="BF19" s="12"/>
    </row>
    <row r="20" spans="1:57" ht="12.75">
      <c r="A20" s="7"/>
      <c r="B20" s="7"/>
      <c r="C20" s="67"/>
      <c r="D20" s="5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29"/>
      <c r="AT20" s="29"/>
      <c r="AU20" s="4">
        <v>900</v>
      </c>
      <c r="AV20" s="4"/>
      <c r="AW20" s="4"/>
      <c r="AX20" s="4">
        <v>2881.66</v>
      </c>
      <c r="AY20" s="4"/>
      <c r="AZ20" s="3"/>
      <c r="BA20" s="3"/>
      <c r="BB20" s="3"/>
      <c r="BC20" s="3"/>
      <c r="BD20" s="3"/>
      <c r="BE20" s="3"/>
    </row>
    <row r="21" spans="1:57" ht="15">
      <c r="A21" s="20" t="s">
        <v>5</v>
      </c>
      <c r="B21" s="19" t="s">
        <v>6</v>
      </c>
      <c r="C21" s="57">
        <v>25026</v>
      </c>
      <c r="D21" s="57">
        <v>25026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">
        <f>21103-20366</f>
        <v>737</v>
      </c>
      <c r="AO21" s="4"/>
      <c r="AP21" s="4"/>
      <c r="AQ21" s="4"/>
      <c r="AR21" s="4"/>
      <c r="AS21" s="29" t="e">
        <f>#REF!-#REF!</f>
        <v>#REF!</v>
      </c>
      <c r="AT21" s="29"/>
      <c r="AU21" s="4" t="e">
        <f>AU19-AU20</f>
        <v>#REF!</v>
      </c>
      <c r="AV21" s="4"/>
      <c r="AW21" s="4"/>
      <c r="AX21" s="3">
        <v>16725</v>
      </c>
      <c r="AY21" s="4"/>
      <c r="BE21" s="3"/>
    </row>
    <row r="22" spans="1:58" ht="15">
      <c r="A22" s="20" t="s">
        <v>7</v>
      </c>
      <c r="B22" s="40" t="s">
        <v>8</v>
      </c>
      <c r="C22" s="58"/>
      <c r="D22" s="5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4"/>
      <c r="AO22" s="4"/>
      <c r="AP22" s="4" t="e">
        <f>#REF!-#REF!</f>
        <v>#REF!</v>
      </c>
      <c r="AQ22" s="4"/>
      <c r="AR22" s="4"/>
      <c r="AS22" s="29" t="e">
        <f>#REF!-#REF!</f>
        <v>#REF!</v>
      </c>
      <c r="AT22" s="29"/>
      <c r="AU22" s="4"/>
      <c r="AV22" s="4"/>
      <c r="AW22" s="4"/>
      <c r="AX22" s="3">
        <v>409.75</v>
      </c>
      <c r="AY22" s="4"/>
      <c r="AZ22" s="3" t="e">
        <f>#REF!-#REF!</f>
        <v>#REF!</v>
      </c>
      <c r="BA22" s="3" t="e">
        <f>AZ23-#REF!</f>
        <v>#REF!</v>
      </c>
      <c r="BB22" s="3"/>
      <c r="BC22" s="3"/>
      <c r="BD22" s="3"/>
      <c r="BE22" s="3" t="e">
        <f>#REF!</f>
        <v>#REF!</v>
      </c>
      <c r="BF22" s="3" t="e">
        <f>AZ22-BE24</f>
        <v>#REF!</v>
      </c>
    </row>
    <row r="23" spans="1:57" ht="15.75" thickBot="1">
      <c r="A23" s="22" t="s">
        <v>9</v>
      </c>
      <c r="B23" s="23" t="s">
        <v>10</v>
      </c>
      <c r="C23" s="59"/>
      <c r="D23" s="59">
        <v>25026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4"/>
      <c r="AO23" s="4"/>
      <c r="AP23" s="4"/>
      <c r="AQ23" s="4"/>
      <c r="AR23" s="4"/>
      <c r="AS23" s="29"/>
      <c r="AT23" s="29"/>
      <c r="AU23" s="4"/>
      <c r="AV23" s="4"/>
      <c r="AW23" s="4"/>
      <c r="AX23" s="3">
        <f>SUM(AX20:AX22)</f>
        <v>20016.41</v>
      </c>
      <c r="AY23" s="4"/>
      <c r="AZ23" s="3">
        <f>BE14</f>
        <v>15393</v>
      </c>
      <c r="BA23" s="3"/>
      <c r="BB23" s="3"/>
      <c r="BC23" s="3"/>
      <c r="BD23" s="3"/>
      <c r="BE23" s="3">
        <v>1490</v>
      </c>
    </row>
    <row r="24" spans="1:57" ht="12.75">
      <c r="A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>
        <f>4000+3400-7719</f>
        <v>-319</v>
      </c>
      <c r="AQ24" s="3"/>
      <c r="AR24" s="3"/>
      <c r="AU24" s="3"/>
      <c r="AV24" s="3"/>
      <c r="AW24" s="3"/>
      <c r="AX24" s="4">
        <v>928</v>
      </c>
      <c r="AY24" s="3"/>
      <c r="AZ24" s="3" t="e">
        <f>SUM(AZ22:AZ23)</f>
        <v>#REF!</v>
      </c>
      <c r="BA24" s="3"/>
      <c r="BB24" s="3"/>
      <c r="BC24" s="3"/>
      <c r="BD24" s="3"/>
      <c r="BE24" s="3" t="e">
        <f>SUM(BE22:BE23)</f>
        <v>#REF!</v>
      </c>
    </row>
    <row r="25" spans="5:40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>
        <f>378283</f>
        <v>378283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danuta_jablonska</cp:lastModifiedBy>
  <cp:lastPrinted>2003-12-07T17:32:18Z</cp:lastPrinted>
  <dcterms:created xsi:type="dcterms:W3CDTF">2003-07-10T06:54:22Z</dcterms:created>
  <dcterms:modified xsi:type="dcterms:W3CDTF">2004-02-12T09:05:20Z</dcterms:modified>
  <cp:category/>
  <cp:version/>
  <cp:contentType/>
  <cp:contentStatus/>
</cp:coreProperties>
</file>