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'Arkusz1'!$A$1:$U$59</definedName>
  </definedNames>
  <calcPr fullCalcOnLoad="1"/>
</workbook>
</file>

<file path=xl/sharedStrings.xml><?xml version="1.0" encoding="utf-8"?>
<sst xmlns="http://schemas.openxmlformats.org/spreadsheetml/2006/main" count="98" uniqueCount="83">
  <si>
    <t>Cel i zadania rzeczowe</t>
  </si>
  <si>
    <t>Dział</t>
  </si>
  <si>
    <t>DPS Pigża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</si>
  <si>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</si>
  <si>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</si>
  <si>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</si>
  <si>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</si>
  <si>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</si>
  <si>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</si>
  <si>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</si>
  <si>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</si>
  <si>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>Starostwo P.</t>
  </si>
  <si>
    <t xml:space="preserve">w tysiącach złotych </t>
  </si>
  <si>
    <t>z tego :</t>
  </si>
  <si>
    <t xml:space="preserve">2. Droga Ostaszewo - Kowróz </t>
  </si>
  <si>
    <t>DPS- wszystkie</t>
  </si>
  <si>
    <t>2002-2006</t>
  </si>
  <si>
    <t>DPS Wielka Nieszawka</t>
  </si>
  <si>
    <t>DPS Dobrzejewice</t>
  </si>
  <si>
    <t xml:space="preserve">  1. Droga Łubianka Kończewice</t>
  </si>
  <si>
    <t>Ochrona środowiska</t>
  </si>
  <si>
    <t>i następne</t>
  </si>
  <si>
    <t xml:space="preserve">Instalacja systemu alarmowego p.poż  przyzywowego </t>
  </si>
  <si>
    <t>Zakup samochodu DPS Wielka Nieszawka</t>
  </si>
  <si>
    <t>do 2006</t>
  </si>
  <si>
    <t xml:space="preserve">Inwestycje drogowe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</si>
  <si>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</si>
  <si>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</si>
  <si>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</si>
  <si>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</si>
  <si>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</si>
  <si>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>Budowa łącznika w Z.Sz.Ś w Chełmży</t>
  </si>
  <si>
    <t>2004-2006</t>
  </si>
  <si>
    <t>2000-2004</t>
  </si>
  <si>
    <t>do 2006r</t>
  </si>
  <si>
    <t xml:space="preserve">z lat </t>
  </si>
  <si>
    <t>pop.</t>
  </si>
  <si>
    <t>z lat</t>
  </si>
  <si>
    <t>i dalej</t>
  </si>
  <si>
    <t>DPS Nieszawka</t>
  </si>
  <si>
    <t>2005-</t>
  </si>
  <si>
    <t xml:space="preserve">3. Droga Turzno -  Rogówko -  Lubicz  Dolny </t>
  </si>
  <si>
    <t>2000-2006</t>
  </si>
  <si>
    <t>2000- 2006</t>
  </si>
  <si>
    <t>2002-2004</t>
  </si>
  <si>
    <t xml:space="preserve">Zespół  Szkół R.C.K.U  w  Gronowie </t>
  </si>
  <si>
    <t>Budynki  PZD</t>
  </si>
  <si>
    <t xml:space="preserve">DPS  Browina </t>
  </si>
  <si>
    <t>Prace termomodernizac. - wymiana elewacji ,</t>
  </si>
  <si>
    <t>Prace termomodernizac. - wymiana elewacji , kotłownie,</t>
  </si>
  <si>
    <t xml:space="preserve">Prace termomodernizac. - wymiana elewacji , </t>
  </si>
  <si>
    <t xml:space="preserve">Montaż wind </t>
  </si>
  <si>
    <t xml:space="preserve">Wym. poszycia dachowego </t>
  </si>
  <si>
    <t>2003r-2004 r</t>
  </si>
  <si>
    <t xml:space="preserve">Adaptacja  budynku  na zapleczu Starostwa Powiatowego </t>
  </si>
  <si>
    <t xml:space="preserve">Adaptacja budynku  przy ul.  Dekerta  w  Toruniu </t>
  </si>
  <si>
    <t xml:space="preserve">Program  naprawczy </t>
  </si>
  <si>
    <t>S.P</t>
  </si>
  <si>
    <t xml:space="preserve">Zakup  budynku  -  ul.  Dekerta  w  Toruniu </t>
  </si>
  <si>
    <t xml:space="preserve">Modernizacja  hydroforni </t>
  </si>
  <si>
    <t>S.P.</t>
  </si>
  <si>
    <t xml:space="preserve">Zakup  samochodu- DPS Browina </t>
  </si>
  <si>
    <t>Zakup  samochodu- DPS Dobrzejewice</t>
  </si>
  <si>
    <t>Zakup  samochodu- DPS Pigża</t>
  </si>
  <si>
    <t xml:space="preserve"> PROGRAM INWESTYCYJNY NA LATA  2004-2006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</si>
  <si>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</si>
  <si>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</si>
  <si>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</si>
  <si>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</si>
  <si>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</si>
  <si>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</si>
  <si>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2004*</t>
  </si>
  <si>
    <t>Załącznik nr 16 do Uchwały nr  XI/72/04 Rady  Powiatu Toruńskiego</t>
  </si>
  <si>
    <t xml:space="preserve">z dnia  11.02.2004 r w  sprawie   Budżetu Powiatu Toruńskiego na rok 2004 </t>
  </si>
  <si>
    <t>F. celowe,inne</t>
  </si>
  <si>
    <t xml:space="preserve">i  podnoszenie  standardów </t>
  </si>
  <si>
    <t xml:space="preserve">z funduszy  celowych  i  strukturalnych </t>
  </si>
  <si>
    <t xml:space="preserve">Budynek  w Chełmży -ul.Szewska,  Hallera </t>
  </si>
  <si>
    <t>.010</t>
  </si>
  <si>
    <t xml:space="preserve">zmiana  na  dzień  10.09.2004  r. </t>
  </si>
  <si>
    <t xml:space="preserve">zakup  komputerów i kserokopiarki </t>
  </si>
  <si>
    <t>Podniesienie standardu   usług  medycznych  poprzez   kontynuację  rozbudowy i  doposażenie obiektów  wykorzystywanych przez  szpital powiatowy w   Chełmży</t>
  </si>
  <si>
    <t>2004-2005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</si>
</sst>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5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Times New Roman"/>
      <family val="1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5" fontId="3" fillId="0" borderId="0" xfId="0" applyNumberFormat="1" applyFont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64" fontId="3" fillId="0" borderId="3" xfId="0" applyNumberFormat="1" applyFont="1" applyBorder="1" applyAlignment="1">
      <alignment wrapText="1"/>
    </xf>
    <xf numFmtId="1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2" fontId="6" fillId="0" borderId="8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6" fillId="2" borderId="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wrapText="1"/>
    </xf>
    <xf numFmtId="2" fontId="6" fillId="2" borderId="0" xfId="0" applyNumberFormat="1" applyFont="1" applyFill="1" applyAlignment="1">
      <alignment/>
    </xf>
    <xf numFmtId="1" fontId="3" fillId="2" borderId="11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6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 applyAlignment="1">
      <alignment shrinkToFit="1"/>
    </xf>
    <xf numFmtId="164" fontId="3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/>
    </xf>
    <xf numFmtId="165" fontId="2" fillId="2" borderId="12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shrinkToFit="1"/>
    </xf>
    <xf numFmtId="2" fontId="6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165" fontId="6" fillId="2" borderId="0" xfId="0" applyNumberFormat="1" applyFont="1" applyFill="1" applyAlignment="1">
      <alignment shrinkToFit="1"/>
    </xf>
    <xf numFmtId="165" fontId="2" fillId="2" borderId="0" xfId="0" applyNumberFormat="1" applyFont="1" applyFill="1" applyBorder="1" applyAlignment="1">
      <alignment shrinkToFit="1"/>
    </xf>
    <xf numFmtId="165" fontId="3" fillId="2" borderId="0" xfId="0" applyNumberFormat="1" applyFont="1" applyFill="1" applyAlignment="1">
      <alignment shrinkToFit="1"/>
    </xf>
    <xf numFmtId="165" fontId="6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2" fontId="2" fillId="0" borderId="0" xfId="0" applyNumberFormat="1" applyFont="1" applyAlignment="1">
      <alignment shrinkToFit="1"/>
    </xf>
    <xf numFmtId="165" fontId="6" fillId="2" borderId="8" xfId="0" applyNumberFormat="1" applyFont="1" applyFill="1" applyBorder="1" applyAlignment="1">
      <alignment shrinkToFit="1"/>
    </xf>
    <xf numFmtId="1" fontId="6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wrapText="1"/>
    </xf>
    <xf numFmtId="1" fontId="3" fillId="2" borderId="2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164" fontId="3" fillId="0" borderId="16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164" fontId="7" fillId="0" borderId="17" xfId="0" applyNumberFormat="1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5" xfId="0" applyNumberFormat="1" applyFont="1" applyFill="1" applyBorder="1" applyAlignment="1">
      <alignment horizontal="center" shrinkToFit="1"/>
    </xf>
    <xf numFmtId="1" fontId="3" fillId="2" borderId="13" xfId="0" applyNumberFormat="1" applyFont="1" applyFill="1" applyBorder="1" applyAlignment="1">
      <alignment horizontal="center" shrinkToFit="1"/>
    </xf>
    <xf numFmtId="1" fontId="3" fillId="0" borderId="15" xfId="0" applyNumberFormat="1" applyFont="1" applyBorder="1" applyAlignment="1">
      <alignment horizontal="center" shrinkToFit="1"/>
    </xf>
    <xf numFmtId="1" fontId="3" fillId="0" borderId="13" xfId="0" applyNumberFormat="1" applyFont="1" applyBorder="1" applyAlignment="1">
      <alignment horizontal="center" shrinkToFit="1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P1" sqref="P1"/>
    </sheetView>
  </sheetViews>
  <sheetFormatPr defaultColWidth="9.00390625" defaultRowHeight="12.75"/>
  <cols>
    <col min="1" max="1" width="1.875" style="10" customWidth="1"/>
    <col min="2" max="2" width="15.00390625" style="18" customWidth="1"/>
    <col min="3" max="3" width="8.75390625" style="5" customWidth="1"/>
    <col min="4" max="4" width="3.875" style="7" customWidth="1"/>
    <col min="5" max="5" width="5.125" style="20" customWidth="1"/>
    <col min="6" max="6" width="6.625" style="5" customWidth="1"/>
    <col min="7" max="7" width="5.75390625" style="2" customWidth="1"/>
    <col min="8" max="8" width="5.375" style="2" customWidth="1"/>
    <col min="9" max="9" width="4.00390625" style="2" customWidth="1"/>
    <col min="10" max="10" width="5.625" style="2" customWidth="1"/>
    <col min="11" max="11" width="3.375" style="2" customWidth="1"/>
    <col min="12" max="12" width="4.375" style="2" customWidth="1"/>
    <col min="13" max="13" width="5.375" style="2" customWidth="1"/>
    <col min="14" max="14" width="3.875" style="102" customWidth="1"/>
    <col min="15" max="15" width="7.00390625" style="5" customWidth="1"/>
    <col min="16" max="16" width="9.125" style="5" bestFit="1" customWidth="1"/>
    <col min="17" max="17" width="7.25390625" style="5" customWidth="1"/>
    <col min="18" max="18" width="5.375" style="7" customWidth="1"/>
    <col min="19" max="19" width="8.00390625" style="77" bestFit="1" customWidth="1"/>
    <col min="20" max="20" width="6.375" style="5" customWidth="1"/>
    <col min="21" max="21" width="4.375" style="29" customWidth="1"/>
    <col min="22" max="16384" width="9.125" style="11" customWidth="1"/>
  </cols>
  <sheetData>
    <row r="1" spans="1:21" ht="15">
      <c r="A1" s="60"/>
      <c r="B1" s="88"/>
      <c r="C1" s="61"/>
      <c r="D1" s="62"/>
      <c r="E1" s="78"/>
      <c r="F1" s="61"/>
      <c r="G1" s="63"/>
      <c r="H1" s="63"/>
      <c r="I1" s="63"/>
      <c r="J1" s="63"/>
      <c r="K1" s="63"/>
      <c r="L1" s="63"/>
      <c r="M1" s="63"/>
      <c r="N1" s="94"/>
      <c r="O1" s="61"/>
      <c r="P1" s="61"/>
      <c r="Q1" s="61"/>
      <c r="R1" s="62"/>
      <c r="S1" s="75"/>
      <c r="T1" s="61"/>
      <c r="U1" s="64"/>
    </row>
    <row r="2" spans="1:21" ht="15">
      <c r="A2" s="60"/>
      <c r="B2" s="88"/>
      <c r="C2" s="61"/>
      <c r="D2" s="62"/>
      <c r="E2" s="78"/>
      <c r="F2" s="61"/>
      <c r="G2" s="63"/>
      <c r="H2" s="63"/>
      <c r="I2" s="63"/>
      <c r="J2" s="63"/>
      <c r="K2" s="63"/>
      <c r="L2" s="63"/>
      <c r="M2" s="63"/>
      <c r="N2" s="94"/>
      <c r="O2" s="61"/>
      <c r="P2" s="61"/>
      <c r="Q2" s="61"/>
      <c r="R2" s="62"/>
      <c r="S2" s="75"/>
      <c r="T2" s="61"/>
      <c r="U2" s="64"/>
    </row>
    <row r="3" spans="1:21" ht="15">
      <c r="A3" s="60"/>
      <c r="B3" s="88"/>
      <c r="C3" s="61"/>
      <c r="D3" s="62"/>
      <c r="E3" s="83" t="s">
        <v>72</v>
      </c>
      <c r="F3" s="61"/>
      <c r="G3" s="63"/>
      <c r="H3" s="63"/>
      <c r="I3" s="63"/>
      <c r="J3" s="63"/>
      <c r="K3" s="63"/>
      <c r="L3" s="63"/>
      <c r="M3" s="63"/>
      <c r="N3" s="94"/>
      <c r="O3" s="61"/>
      <c r="P3" s="61"/>
      <c r="Q3" s="61"/>
      <c r="R3" s="62"/>
      <c r="S3" s="75"/>
      <c r="T3" s="61"/>
      <c r="U3" s="64"/>
    </row>
    <row r="4" spans="1:21" ht="15">
      <c r="A4" s="60"/>
      <c r="B4" s="88"/>
      <c r="C4" s="61"/>
      <c r="D4" s="62"/>
      <c r="E4" s="83" t="s">
        <v>73</v>
      </c>
      <c r="F4" s="61"/>
      <c r="G4" s="63"/>
      <c r="H4" s="63"/>
      <c r="I4" s="63"/>
      <c r="J4" s="63"/>
      <c r="K4" s="63"/>
      <c r="L4" s="63"/>
      <c r="M4" s="63"/>
      <c r="N4" s="94"/>
      <c r="O4" s="61"/>
      <c r="P4" s="61"/>
      <c r="Q4" s="61"/>
      <c r="R4" s="62"/>
      <c r="S4" s="75"/>
      <c r="T4" s="61"/>
      <c r="U4" s="64"/>
    </row>
    <row r="5" spans="1:21" ht="15">
      <c r="A5" s="60"/>
      <c r="B5" s="88"/>
      <c r="C5" s="61"/>
      <c r="D5" s="62"/>
      <c r="E5" s="150" t="s">
        <v>79</v>
      </c>
      <c r="F5" s="61"/>
      <c r="G5" s="63"/>
      <c r="H5" s="63"/>
      <c r="I5" s="63"/>
      <c r="J5" s="63"/>
      <c r="K5" s="63"/>
      <c r="L5" s="63"/>
      <c r="M5" s="63"/>
      <c r="N5" s="94"/>
      <c r="O5" s="61"/>
      <c r="P5" s="61"/>
      <c r="Q5" s="61"/>
      <c r="R5" s="62"/>
      <c r="S5" s="75"/>
      <c r="T5" s="61"/>
      <c r="U5" s="64"/>
    </row>
    <row r="6" spans="1:21" ht="15.75">
      <c r="A6" s="60"/>
      <c r="B6" s="88"/>
      <c r="C6" s="65" t="s">
        <v>64</v>
      </c>
      <c r="D6" s="62"/>
      <c r="E6" s="78"/>
      <c r="F6" s="61"/>
      <c r="G6" s="63"/>
      <c r="H6" s="63"/>
      <c r="I6" s="63"/>
      <c r="J6" s="63"/>
      <c r="K6" s="63"/>
      <c r="L6" s="63"/>
      <c r="M6" s="63"/>
      <c r="N6" s="94"/>
      <c r="O6" s="61"/>
      <c r="P6" s="61"/>
      <c r="Q6" s="61"/>
      <c r="R6" s="62"/>
      <c r="S6" s="75"/>
      <c r="T6" s="61"/>
      <c r="U6" s="64"/>
    </row>
    <row r="7" spans="1:21" ht="15">
      <c r="A7" s="60"/>
      <c r="B7" s="88"/>
      <c r="C7" s="61" t="s">
        <v>12</v>
      </c>
      <c r="D7" s="62"/>
      <c r="E7" s="78"/>
      <c r="F7" s="61"/>
      <c r="G7" s="63"/>
      <c r="H7" s="63"/>
      <c r="I7" s="63"/>
      <c r="J7" s="63"/>
      <c r="K7" s="63"/>
      <c r="L7" s="63"/>
      <c r="M7" s="63"/>
      <c r="N7" s="94"/>
      <c r="O7" s="61"/>
      <c r="P7" s="61"/>
      <c r="Q7" s="61"/>
      <c r="R7" s="62"/>
      <c r="S7" s="75"/>
      <c r="T7" s="61"/>
      <c r="U7" s="64"/>
    </row>
    <row r="8" spans="1:21" ht="15">
      <c r="A8" s="70"/>
      <c r="B8" s="89"/>
      <c r="C8" s="71"/>
      <c r="D8" s="72"/>
      <c r="E8" s="79"/>
      <c r="F8" s="71"/>
      <c r="G8" s="73"/>
      <c r="H8" s="73"/>
      <c r="I8" s="73"/>
      <c r="J8" s="73"/>
      <c r="K8" s="73"/>
      <c r="L8" s="73"/>
      <c r="M8" s="73"/>
      <c r="N8" s="95"/>
      <c r="O8" s="71"/>
      <c r="P8" s="71"/>
      <c r="Q8" s="71"/>
      <c r="R8" s="72"/>
      <c r="S8" s="76"/>
      <c r="T8" s="71"/>
      <c r="U8" s="74"/>
    </row>
    <row r="9" spans="1:21" s="12" customFormat="1" ht="33.75" customHeight="1">
      <c r="A9" s="4"/>
      <c r="B9" s="66" t="s">
        <v>0</v>
      </c>
      <c r="C9" s="66" t="s">
        <v>28</v>
      </c>
      <c r="D9" s="8" t="s">
        <v>1</v>
      </c>
      <c r="E9" s="67" t="s">
        <v>29</v>
      </c>
      <c r="F9" s="68" t="s">
        <v>30</v>
      </c>
      <c r="G9" s="69" t="s">
        <v>8</v>
      </c>
      <c r="H9" s="69"/>
      <c r="I9" s="69"/>
      <c r="J9" s="59"/>
      <c r="K9" s="69" t="s">
        <v>8</v>
      </c>
      <c r="L9" s="69"/>
      <c r="M9" s="69"/>
      <c r="N9" s="96"/>
      <c r="O9" s="163" t="s">
        <v>67</v>
      </c>
      <c r="P9" s="164"/>
      <c r="Q9" s="164"/>
      <c r="R9" s="165"/>
      <c r="S9" s="172" t="s">
        <v>74</v>
      </c>
      <c r="T9" s="172" t="s">
        <v>74</v>
      </c>
      <c r="U9" s="157" t="s">
        <v>74</v>
      </c>
    </row>
    <row r="10" spans="1:21" s="12" customFormat="1" ht="32.25" customHeight="1">
      <c r="A10" s="17"/>
      <c r="B10" s="175" t="s">
        <v>27</v>
      </c>
      <c r="C10" s="175"/>
      <c r="D10" s="175"/>
      <c r="E10" s="175"/>
      <c r="F10" s="176"/>
      <c r="G10" s="185" t="s">
        <v>66</v>
      </c>
      <c r="H10" s="186"/>
      <c r="I10" s="186"/>
      <c r="J10" s="187"/>
      <c r="K10" s="160" t="s">
        <v>76</v>
      </c>
      <c r="L10" s="161"/>
      <c r="M10" s="161"/>
      <c r="N10" s="162"/>
      <c r="O10" s="166"/>
      <c r="P10" s="167"/>
      <c r="Q10" s="167"/>
      <c r="R10" s="168"/>
      <c r="S10" s="173"/>
      <c r="T10" s="173"/>
      <c r="U10" s="158"/>
    </row>
    <row r="11" spans="1:21" s="12" customFormat="1" ht="15">
      <c r="A11" s="17"/>
      <c r="B11" s="177"/>
      <c r="C11" s="177"/>
      <c r="D11" s="177"/>
      <c r="E11" s="177"/>
      <c r="F11" s="178"/>
      <c r="G11" s="188" t="s">
        <v>65</v>
      </c>
      <c r="H11" s="189"/>
      <c r="I11" s="189"/>
      <c r="J11" s="190"/>
      <c r="K11" s="87"/>
      <c r="L11" s="69"/>
      <c r="M11" s="69"/>
      <c r="N11" s="96"/>
      <c r="O11" s="169"/>
      <c r="P11" s="170"/>
      <c r="Q11" s="170"/>
      <c r="R11" s="171"/>
      <c r="S11" s="174"/>
      <c r="T11" s="174"/>
      <c r="U11" s="159"/>
    </row>
    <row r="12" spans="1:21" s="25" customFormat="1" ht="15">
      <c r="A12" s="24"/>
      <c r="B12" s="177"/>
      <c r="C12" s="177"/>
      <c r="D12" s="177"/>
      <c r="E12" s="177"/>
      <c r="F12" s="178"/>
      <c r="G12" s="39" t="s">
        <v>35</v>
      </c>
      <c r="H12" s="15">
        <v>2004</v>
      </c>
      <c r="I12" s="57">
        <v>2005</v>
      </c>
      <c r="J12" s="44">
        <v>2006</v>
      </c>
      <c r="K12" s="15" t="s">
        <v>35</v>
      </c>
      <c r="L12" s="57">
        <v>2004</v>
      </c>
      <c r="M12" s="57">
        <v>2005</v>
      </c>
      <c r="N12" s="48">
        <v>2006</v>
      </c>
      <c r="O12" s="85" t="s">
        <v>37</v>
      </c>
      <c r="P12" s="125">
        <v>2004</v>
      </c>
      <c r="Q12" s="16">
        <v>2005</v>
      </c>
      <c r="R12" s="31">
        <v>2006</v>
      </c>
      <c r="S12" s="183" t="s">
        <v>68</v>
      </c>
      <c r="T12" s="181">
        <v>2004</v>
      </c>
      <c r="U12" s="86" t="s">
        <v>40</v>
      </c>
    </row>
    <row r="13" spans="1:21" s="28" customFormat="1" ht="15">
      <c r="A13" s="26"/>
      <c r="B13" s="179"/>
      <c r="C13" s="179"/>
      <c r="D13" s="179"/>
      <c r="E13" s="179"/>
      <c r="F13" s="180"/>
      <c r="G13" s="118" t="s">
        <v>69</v>
      </c>
      <c r="H13" s="27"/>
      <c r="I13" s="27"/>
      <c r="J13" s="45" t="s">
        <v>21</v>
      </c>
      <c r="K13" s="27" t="s">
        <v>36</v>
      </c>
      <c r="L13" s="27"/>
      <c r="M13" s="27"/>
      <c r="N13" s="45"/>
      <c r="O13" s="8" t="s">
        <v>69</v>
      </c>
      <c r="P13" s="126"/>
      <c r="Q13" s="8"/>
      <c r="R13" s="32"/>
      <c r="S13" s="184"/>
      <c r="T13" s="182"/>
      <c r="U13" s="32" t="s">
        <v>38</v>
      </c>
    </row>
    <row r="14" spans="1:21" s="7" customFormat="1" ht="11.25">
      <c r="A14" s="30"/>
      <c r="B14" s="80"/>
      <c r="C14" s="30">
        <v>1</v>
      </c>
      <c r="D14" s="30">
        <v>2</v>
      </c>
      <c r="E14" s="80">
        <v>3</v>
      </c>
      <c r="F14" s="30">
        <v>4</v>
      </c>
      <c r="G14" s="40">
        <v>5</v>
      </c>
      <c r="H14" s="30">
        <v>6</v>
      </c>
      <c r="I14" s="30">
        <v>7</v>
      </c>
      <c r="J14" s="33">
        <v>8</v>
      </c>
      <c r="K14" s="30">
        <v>9</v>
      </c>
      <c r="L14" s="30">
        <v>10</v>
      </c>
      <c r="M14" s="30">
        <v>11</v>
      </c>
      <c r="N14" s="97">
        <v>12</v>
      </c>
      <c r="O14" s="30">
        <v>13</v>
      </c>
      <c r="P14" s="156">
        <v>14</v>
      </c>
      <c r="Q14" s="30">
        <v>15</v>
      </c>
      <c r="R14" s="33">
        <v>16</v>
      </c>
      <c r="S14" s="111">
        <v>17</v>
      </c>
      <c r="T14" s="131">
        <v>18</v>
      </c>
      <c r="U14" s="33">
        <v>19</v>
      </c>
    </row>
    <row r="15" spans="7:21" ht="15">
      <c r="G15" s="38"/>
      <c r="J15" s="43"/>
      <c r="N15" s="48"/>
      <c r="P15" s="127"/>
      <c r="R15" s="34"/>
      <c r="S15" s="112"/>
      <c r="T15" s="132"/>
      <c r="U15" s="54"/>
    </row>
    <row r="16" spans="1:21" s="14" customFormat="1" ht="15.75">
      <c r="A16" s="13" t="s">
        <v>20</v>
      </c>
      <c r="B16" s="23"/>
      <c r="C16" s="6"/>
      <c r="D16" s="9"/>
      <c r="E16" s="81"/>
      <c r="F16" s="35">
        <f aca="true" t="shared" si="0" ref="F16:U16">SUM(F17:F22)</f>
        <v>2941.3999999999996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35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98">
        <f t="shared" si="0"/>
        <v>0</v>
      </c>
      <c r="O16" s="6">
        <f t="shared" si="0"/>
        <v>0</v>
      </c>
      <c r="P16" s="128">
        <f t="shared" si="0"/>
        <v>0</v>
      </c>
      <c r="Q16" s="6">
        <f t="shared" si="0"/>
        <v>0</v>
      </c>
      <c r="R16" s="35">
        <f t="shared" si="0"/>
        <v>0</v>
      </c>
      <c r="S16" s="113">
        <f t="shared" si="0"/>
        <v>1595.3999999999999</v>
      </c>
      <c r="T16" s="133">
        <f t="shared" si="0"/>
        <v>1346</v>
      </c>
      <c r="U16" s="113">
        <f t="shared" si="0"/>
        <v>0</v>
      </c>
    </row>
    <row r="17" spans="1:21" s="22" customFormat="1" ht="15">
      <c r="A17" s="19"/>
      <c r="B17" s="18"/>
      <c r="C17" s="18"/>
      <c r="D17" s="20"/>
      <c r="E17" s="20"/>
      <c r="F17" s="18"/>
      <c r="G17" s="41"/>
      <c r="H17" s="21"/>
      <c r="I17" s="21"/>
      <c r="J17" s="46"/>
      <c r="K17" s="21"/>
      <c r="L17" s="21"/>
      <c r="M17" s="21"/>
      <c r="N17" s="48"/>
      <c r="O17" s="23"/>
      <c r="P17" s="129"/>
      <c r="Q17" s="23"/>
      <c r="R17" s="36"/>
      <c r="S17" s="114"/>
      <c r="T17" s="134"/>
      <c r="U17" s="55"/>
    </row>
    <row r="18" spans="3:21" ht="15">
      <c r="C18" s="18"/>
      <c r="D18" s="20"/>
      <c r="F18" s="18"/>
      <c r="G18" s="38"/>
      <c r="J18" s="43"/>
      <c r="N18" s="48"/>
      <c r="O18" s="6"/>
      <c r="P18" s="128"/>
      <c r="Q18" s="6"/>
      <c r="R18" s="31"/>
      <c r="S18" s="112"/>
      <c r="T18" s="135"/>
      <c r="U18" s="54"/>
    </row>
    <row r="19" spans="2:21" ht="39">
      <c r="B19" s="18" t="s">
        <v>48</v>
      </c>
      <c r="C19" s="155" t="s">
        <v>77</v>
      </c>
      <c r="D19" s="20">
        <v>801</v>
      </c>
      <c r="E19" s="20" t="s">
        <v>44</v>
      </c>
      <c r="F19" s="18">
        <f>O19+P19+Q19+R19+T19+U19+S19</f>
        <v>894</v>
      </c>
      <c r="G19" s="38">
        <v>0</v>
      </c>
      <c r="H19" s="2">
        <v>0</v>
      </c>
      <c r="I19" s="2">
        <v>0</v>
      </c>
      <c r="J19" s="43">
        <v>0</v>
      </c>
      <c r="K19" s="2">
        <v>0</v>
      </c>
      <c r="L19" s="2">
        <v>0</v>
      </c>
      <c r="M19" s="2">
        <v>0</v>
      </c>
      <c r="N19" s="48">
        <v>0</v>
      </c>
      <c r="O19" s="6">
        <f aca="true" t="shared" si="1" ref="O19:R22">G19+K19</f>
        <v>0</v>
      </c>
      <c r="P19" s="128">
        <f t="shared" si="1"/>
        <v>0</v>
      </c>
      <c r="Q19" s="6">
        <f t="shared" si="1"/>
        <v>0</v>
      </c>
      <c r="R19" s="31">
        <f t="shared" si="1"/>
        <v>0</v>
      </c>
      <c r="S19" s="112">
        <v>354</v>
      </c>
      <c r="T19" s="136">
        <f>470+70</f>
        <v>540</v>
      </c>
      <c r="U19" s="54"/>
    </row>
    <row r="20" spans="2:21" ht="45">
      <c r="B20" s="18" t="s">
        <v>49</v>
      </c>
      <c r="C20" s="18" t="s">
        <v>45</v>
      </c>
      <c r="D20" s="20">
        <v>801</v>
      </c>
      <c r="F20" s="18">
        <f>O20+P20+Q20+R20+T20+U20+S20</f>
        <v>1341.6</v>
      </c>
      <c r="G20" s="38">
        <v>0</v>
      </c>
      <c r="H20" s="2">
        <v>0</v>
      </c>
      <c r="I20" s="2">
        <v>0</v>
      </c>
      <c r="J20" s="43">
        <v>0</v>
      </c>
      <c r="K20" s="2">
        <v>0</v>
      </c>
      <c r="L20" s="2">
        <v>0</v>
      </c>
      <c r="M20" s="2">
        <v>0</v>
      </c>
      <c r="N20" s="48">
        <v>0</v>
      </c>
      <c r="O20" s="6">
        <f t="shared" si="1"/>
        <v>0</v>
      </c>
      <c r="P20" s="128">
        <f t="shared" si="1"/>
        <v>0</v>
      </c>
      <c r="Q20" s="6">
        <f t="shared" si="1"/>
        <v>0</v>
      </c>
      <c r="R20" s="31">
        <f t="shared" si="1"/>
        <v>0</v>
      </c>
      <c r="S20" s="112">
        <v>701.6</v>
      </c>
      <c r="T20" s="136">
        <v>640</v>
      </c>
      <c r="U20" s="54"/>
    </row>
    <row r="21" spans="2:21" ht="33.75">
      <c r="B21" s="18" t="s">
        <v>48</v>
      </c>
      <c r="C21" s="18" t="s">
        <v>46</v>
      </c>
      <c r="D21" s="20">
        <v>600</v>
      </c>
      <c r="F21" s="18">
        <f>O21+P21+Q21+R21+T21+U21+S21</f>
        <v>106.1</v>
      </c>
      <c r="G21" s="38">
        <v>0</v>
      </c>
      <c r="H21" s="2">
        <v>0</v>
      </c>
      <c r="I21" s="2">
        <v>0</v>
      </c>
      <c r="J21" s="43">
        <v>0</v>
      </c>
      <c r="K21" s="2">
        <v>0</v>
      </c>
      <c r="L21" s="2">
        <v>0</v>
      </c>
      <c r="M21" s="2">
        <v>0</v>
      </c>
      <c r="N21" s="48">
        <v>0</v>
      </c>
      <c r="O21" s="6">
        <f t="shared" si="1"/>
        <v>0</v>
      </c>
      <c r="P21" s="128">
        <f t="shared" si="1"/>
        <v>0</v>
      </c>
      <c r="Q21" s="6">
        <f t="shared" si="1"/>
        <v>0</v>
      </c>
      <c r="R21" s="31">
        <f t="shared" si="1"/>
        <v>0</v>
      </c>
      <c r="S21" s="112">
        <v>94.1</v>
      </c>
      <c r="T21" s="136">
        <v>12</v>
      </c>
      <c r="U21" s="54"/>
    </row>
    <row r="22" spans="2:21" ht="33.75">
      <c r="B22" s="18" t="s">
        <v>50</v>
      </c>
      <c r="C22" s="18" t="s">
        <v>47</v>
      </c>
      <c r="D22" s="7">
        <v>852</v>
      </c>
      <c r="F22" s="18">
        <f>O22+P22+Q22+R22+T22+U22+S22</f>
        <v>599.7</v>
      </c>
      <c r="G22" s="38">
        <v>0</v>
      </c>
      <c r="H22" s="2">
        <v>0</v>
      </c>
      <c r="I22" s="2">
        <v>0</v>
      </c>
      <c r="J22" s="43">
        <v>0</v>
      </c>
      <c r="K22" s="2">
        <v>0</v>
      </c>
      <c r="L22" s="2">
        <v>0</v>
      </c>
      <c r="M22" s="2">
        <v>0</v>
      </c>
      <c r="N22" s="48">
        <v>0</v>
      </c>
      <c r="O22" s="6">
        <f t="shared" si="1"/>
        <v>0</v>
      </c>
      <c r="P22" s="128">
        <f t="shared" si="1"/>
        <v>0</v>
      </c>
      <c r="Q22" s="6">
        <f t="shared" si="1"/>
        <v>0</v>
      </c>
      <c r="R22" s="31">
        <f t="shared" si="1"/>
        <v>0</v>
      </c>
      <c r="S22" s="112">
        <v>445.7</v>
      </c>
      <c r="T22" s="136">
        <f>183-18-11</f>
        <v>154</v>
      </c>
      <c r="U22" s="54"/>
    </row>
    <row r="23" spans="3:21" ht="15">
      <c r="C23" s="18"/>
      <c r="F23" s="18"/>
      <c r="G23" s="38"/>
      <c r="J23" s="43"/>
      <c r="N23" s="48"/>
      <c r="O23" s="6"/>
      <c r="P23" s="128"/>
      <c r="Q23" s="6"/>
      <c r="R23" s="31"/>
      <c r="S23" s="112"/>
      <c r="T23" s="136"/>
      <c r="U23" s="54"/>
    </row>
    <row r="24" spans="1:21" s="7" customFormat="1" ht="11.25">
      <c r="A24" s="30"/>
      <c r="B24" s="80"/>
      <c r="C24" s="80">
        <v>1</v>
      </c>
      <c r="D24" s="30">
        <v>2</v>
      </c>
      <c r="E24" s="80">
        <v>3</v>
      </c>
      <c r="F24" s="30">
        <v>4</v>
      </c>
      <c r="G24" s="40">
        <v>5</v>
      </c>
      <c r="H24" s="30">
        <v>6</v>
      </c>
      <c r="I24" s="30">
        <v>7</v>
      </c>
      <c r="J24" s="33">
        <v>8</v>
      </c>
      <c r="K24" s="30">
        <v>9</v>
      </c>
      <c r="L24" s="30">
        <v>10</v>
      </c>
      <c r="M24" s="30">
        <v>11</v>
      </c>
      <c r="N24" s="97">
        <v>12</v>
      </c>
      <c r="O24" s="30">
        <v>13</v>
      </c>
      <c r="P24" s="156">
        <v>14</v>
      </c>
      <c r="Q24" s="30">
        <v>15</v>
      </c>
      <c r="R24" s="33">
        <v>16</v>
      </c>
      <c r="S24" s="111">
        <v>17</v>
      </c>
      <c r="T24" s="131">
        <v>18</v>
      </c>
      <c r="U24" s="33">
        <v>19</v>
      </c>
    </row>
    <row r="25" spans="1:21" s="14" customFormat="1" ht="15.75">
      <c r="A25" s="13" t="s">
        <v>9</v>
      </c>
      <c r="B25" s="23"/>
      <c r="C25" s="6"/>
      <c r="D25" s="9"/>
      <c r="E25" s="81"/>
      <c r="F25" s="5"/>
      <c r="G25" s="42"/>
      <c r="H25" s="3"/>
      <c r="I25" s="3"/>
      <c r="J25" s="47"/>
      <c r="K25" s="3"/>
      <c r="L25" s="3"/>
      <c r="M25" s="3"/>
      <c r="N25" s="99"/>
      <c r="O25" s="6"/>
      <c r="P25" s="128"/>
      <c r="Q25" s="6"/>
      <c r="R25" s="31"/>
      <c r="S25" s="112"/>
      <c r="T25" s="132"/>
      <c r="U25" s="56"/>
    </row>
    <row r="26" spans="1:21" s="104" customFormat="1" ht="15.75">
      <c r="A26" s="154" t="s">
        <v>75</v>
      </c>
      <c r="C26" s="91"/>
      <c r="D26" s="103"/>
      <c r="E26" s="103"/>
      <c r="F26" s="98">
        <f>SUM(F28:F37)</f>
        <v>5501.3099999999995</v>
      </c>
      <c r="G26" s="98">
        <f aca="true" t="shared" si="2" ref="G26:U26">SUM(G28:G37)</f>
        <v>226.9</v>
      </c>
      <c r="H26" s="98">
        <f t="shared" si="2"/>
        <v>1072.71</v>
      </c>
      <c r="I26" s="98">
        <f t="shared" si="2"/>
        <v>1550</v>
      </c>
      <c r="J26" s="98">
        <f t="shared" si="2"/>
        <v>394</v>
      </c>
      <c r="K26" s="98">
        <f t="shared" si="2"/>
        <v>0</v>
      </c>
      <c r="L26" s="98">
        <f t="shared" si="2"/>
        <v>0</v>
      </c>
      <c r="M26" s="98">
        <f t="shared" si="2"/>
        <v>2775</v>
      </c>
      <c r="N26" s="98">
        <f t="shared" si="2"/>
        <v>0</v>
      </c>
      <c r="O26" s="98">
        <f t="shared" si="2"/>
        <v>226.9</v>
      </c>
      <c r="P26" s="98">
        <f t="shared" si="2"/>
        <v>272.71</v>
      </c>
      <c r="Q26" s="98">
        <f t="shared" si="2"/>
        <v>4325</v>
      </c>
      <c r="R26" s="98">
        <f t="shared" si="2"/>
        <v>394</v>
      </c>
      <c r="S26" s="98">
        <f t="shared" si="2"/>
        <v>120.2</v>
      </c>
      <c r="T26" s="98">
        <f t="shared" si="2"/>
        <v>0</v>
      </c>
      <c r="U26" s="98">
        <f t="shared" si="2"/>
        <v>162.5</v>
      </c>
    </row>
    <row r="27" spans="1:21" s="104" customFormat="1" ht="15.75">
      <c r="A27" s="154"/>
      <c r="C27" s="91"/>
      <c r="D27" s="103"/>
      <c r="E27" s="103"/>
      <c r="F27" s="105"/>
      <c r="G27" s="105"/>
      <c r="H27" s="105"/>
      <c r="I27" s="105"/>
      <c r="J27" s="98"/>
      <c r="K27" s="105"/>
      <c r="L27" s="105"/>
      <c r="M27" s="105"/>
      <c r="N27" s="98"/>
      <c r="O27" s="105"/>
      <c r="P27" s="105"/>
      <c r="Q27" s="105"/>
      <c r="R27" s="98"/>
      <c r="S27" s="98"/>
      <c r="T27" s="98"/>
      <c r="U27" s="98"/>
    </row>
    <row r="28" spans="2:21" ht="22.5">
      <c r="B28" s="18" t="s">
        <v>31</v>
      </c>
      <c r="C28" s="18" t="s">
        <v>70</v>
      </c>
      <c r="D28" s="7">
        <v>801</v>
      </c>
      <c r="E28" s="20">
        <v>2006</v>
      </c>
      <c r="F28" s="18">
        <f>O28+P28+Q28+R28+T28+U28+S28</f>
        <v>340</v>
      </c>
      <c r="G28" s="38"/>
      <c r="I28" s="123">
        <v>340</v>
      </c>
      <c r="J28" s="43"/>
      <c r="N28" s="48"/>
      <c r="O28" s="6">
        <f>G28+K28</f>
        <v>0</v>
      </c>
      <c r="P28" s="128">
        <f>H28+L28</f>
        <v>0</v>
      </c>
      <c r="Q28" s="6">
        <f>I28+M28</f>
        <v>340</v>
      </c>
      <c r="R28" s="31">
        <f>J28+N28</f>
        <v>0</v>
      </c>
      <c r="S28" s="112"/>
      <c r="T28" s="137"/>
      <c r="U28" s="54"/>
    </row>
    <row r="29" spans="2:21" ht="22.5">
      <c r="B29" s="18" t="s">
        <v>51</v>
      </c>
      <c r="C29" s="18" t="s">
        <v>10</v>
      </c>
      <c r="D29" s="7">
        <v>852</v>
      </c>
      <c r="E29" s="84">
        <v>2006</v>
      </c>
      <c r="F29" s="18">
        <f>O29+P29+Q29+R29+T29+U29+S29</f>
        <v>250</v>
      </c>
      <c r="G29" s="38"/>
      <c r="J29" s="43">
        <v>87.5</v>
      </c>
      <c r="N29" s="48"/>
      <c r="O29" s="6">
        <f aca="true" t="shared" si="3" ref="O29:R31">G29+K29</f>
        <v>0</v>
      </c>
      <c r="P29" s="128">
        <f t="shared" si="3"/>
        <v>0</v>
      </c>
      <c r="Q29" s="6">
        <f t="shared" si="3"/>
        <v>0</v>
      </c>
      <c r="R29" s="31">
        <f t="shared" si="3"/>
        <v>87.5</v>
      </c>
      <c r="S29" s="112"/>
      <c r="T29" s="137"/>
      <c r="U29" s="58">
        <v>162.5</v>
      </c>
    </row>
    <row r="30" spans="2:21" ht="22.5">
      <c r="B30" s="18" t="s">
        <v>52</v>
      </c>
      <c r="C30" s="18" t="s">
        <v>39</v>
      </c>
      <c r="D30" s="7">
        <v>852</v>
      </c>
      <c r="E30" s="84" t="s">
        <v>33</v>
      </c>
      <c r="F30" s="18">
        <f>O30+P30+Q30+R30+T30+U30+S30</f>
        <v>267.71000000000004</v>
      </c>
      <c r="G30" s="107">
        <f>185.9+41</f>
        <v>226.9</v>
      </c>
      <c r="H30" s="5">
        <v>40.81</v>
      </c>
      <c r="J30" s="43"/>
      <c r="N30" s="48"/>
      <c r="O30" s="6">
        <f t="shared" si="3"/>
        <v>226.9</v>
      </c>
      <c r="P30" s="130">
        <f t="shared" si="3"/>
        <v>40.81</v>
      </c>
      <c r="Q30" s="6">
        <f t="shared" si="3"/>
        <v>0</v>
      </c>
      <c r="R30" s="31">
        <f t="shared" si="3"/>
        <v>0</v>
      </c>
      <c r="S30" s="112"/>
      <c r="T30" s="137"/>
      <c r="U30" s="58"/>
    </row>
    <row r="31" spans="2:21" ht="22.5">
      <c r="B31" s="18" t="s">
        <v>56</v>
      </c>
      <c r="C31" s="18" t="s">
        <v>10</v>
      </c>
      <c r="D31" s="7">
        <v>852</v>
      </c>
      <c r="E31" s="20" t="s">
        <v>16</v>
      </c>
      <c r="F31" s="18">
        <f aca="true" t="shared" si="4" ref="F31:F36">O31+P31+Q31+R31+T31+U31+S31</f>
        <v>310</v>
      </c>
      <c r="G31" s="38"/>
      <c r="I31" s="123">
        <v>155</v>
      </c>
      <c r="J31" s="43">
        <v>155</v>
      </c>
      <c r="N31" s="48"/>
      <c r="O31" s="6">
        <f t="shared" si="3"/>
        <v>0</v>
      </c>
      <c r="P31" s="128">
        <f t="shared" si="3"/>
        <v>0</v>
      </c>
      <c r="Q31" s="6">
        <f t="shared" si="3"/>
        <v>155</v>
      </c>
      <c r="R31" s="31">
        <f t="shared" si="3"/>
        <v>155</v>
      </c>
      <c r="S31" s="112"/>
      <c r="T31" s="137"/>
      <c r="U31" s="56"/>
    </row>
    <row r="32" spans="2:21" ht="33.75">
      <c r="B32" s="18" t="s">
        <v>22</v>
      </c>
      <c r="C32" s="18" t="s">
        <v>15</v>
      </c>
      <c r="D32" s="7">
        <v>853</v>
      </c>
      <c r="E32" s="20" t="s">
        <v>16</v>
      </c>
      <c r="F32" s="18">
        <f t="shared" si="4"/>
        <v>281.5</v>
      </c>
      <c r="G32" s="38"/>
      <c r="I32" s="123">
        <v>130</v>
      </c>
      <c r="J32" s="43">
        <v>151.5</v>
      </c>
      <c r="N32" s="48"/>
      <c r="O32" s="6">
        <f aca="true" t="shared" si="5" ref="O32:R36">G32+K32</f>
        <v>0</v>
      </c>
      <c r="P32" s="128">
        <f t="shared" si="5"/>
        <v>0</v>
      </c>
      <c r="Q32" s="6">
        <f t="shared" si="5"/>
        <v>130</v>
      </c>
      <c r="R32" s="31">
        <f t="shared" si="5"/>
        <v>151.5</v>
      </c>
      <c r="S32" s="112"/>
      <c r="T32" s="137"/>
      <c r="U32" s="56"/>
    </row>
    <row r="33" spans="2:21" ht="22.5">
      <c r="B33" s="18" t="s">
        <v>59</v>
      </c>
      <c r="C33" s="18" t="s">
        <v>60</v>
      </c>
      <c r="D33" s="7">
        <v>750</v>
      </c>
      <c r="E33" s="20">
        <v>2004</v>
      </c>
      <c r="F33" s="18">
        <f t="shared" si="4"/>
        <v>61</v>
      </c>
      <c r="G33" s="38"/>
      <c r="H33" s="2">
        <v>61</v>
      </c>
      <c r="J33" s="43"/>
      <c r="N33" s="48"/>
      <c r="O33" s="6">
        <f>G33+K33</f>
        <v>0</v>
      </c>
      <c r="P33" s="128">
        <f>H33+L33</f>
        <v>61</v>
      </c>
      <c r="Q33" s="6">
        <f>I33+M33</f>
        <v>0</v>
      </c>
      <c r="R33" s="31">
        <f>J33+N33</f>
        <v>0</v>
      </c>
      <c r="S33" s="112"/>
      <c r="T33" s="137"/>
      <c r="U33" s="56"/>
    </row>
    <row r="34" spans="2:21" ht="33.75">
      <c r="B34" s="18" t="s">
        <v>58</v>
      </c>
      <c r="C34" s="18" t="s">
        <v>11</v>
      </c>
      <c r="D34" s="7">
        <v>750</v>
      </c>
      <c r="E34" s="20" t="s">
        <v>53</v>
      </c>
      <c r="F34" s="18">
        <f t="shared" si="4"/>
        <v>0</v>
      </c>
      <c r="G34" s="38"/>
      <c r="H34" s="2">
        <v>800</v>
      </c>
      <c r="J34" s="43"/>
      <c r="N34" s="48"/>
      <c r="O34" s="6">
        <f t="shared" si="5"/>
        <v>0</v>
      </c>
      <c r="P34" s="128"/>
      <c r="Q34" s="6">
        <f t="shared" si="5"/>
        <v>0</v>
      </c>
      <c r="R34" s="31">
        <f t="shared" si="5"/>
        <v>0</v>
      </c>
      <c r="S34" s="112"/>
      <c r="T34" s="137"/>
      <c r="U34" s="54"/>
    </row>
    <row r="35" spans="2:21" ht="33.75">
      <c r="B35" s="18" t="s">
        <v>55</v>
      </c>
      <c r="C35" s="18" t="s">
        <v>11</v>
      </c>
      <c r="D35" s="7">
        <v>750</v>
      </c>
      <c r="E35" s="20" t="s">
        <v>53</v>
      </c>
      <c r="F35" s="18">
        <f t="shared" si="4"/>
        <v>97.5</v>
      </c>
      <c r="G35" s="38"/>
      <c r="H35" s="2">
        <v>82.1</v>
      </c>
      <c r="J35" s="43"/>
      <c r="N35" s="48"/>
      <c r="O35" s="6">
        <f>G35+K35</f>
        <v>0</v>
      </c>
      <c r="P35" s="128">
        <f>H35+L35</f>
        <v>82.1</v>
      </c>
      <c r="Q35" s="6">
        <f>I35+M35</f>
        <v>0</v>
      </c>
      <c r="R35" s="31">
        <f>J35+N35</f>
        <v>0</v>
      </c>
      <c r="S35" s="112">
        <v>15.4</v>
      </c>
      <c r="T35" s="137"/>
      <c r="U35" s="54"/>
    </row>
    <row r="36" spans="2:21" ht="45">
      <c r="B36" s="18" t="s">
        <v>54</v>
      </c>
      <c r="C36" s="18" t="s">
        <v>11</v>
      </c>
      <c r="D36" s="7">
        <v>750</v>
      </c>
      <c r="E36" s="20" t="s">
        <v>53</v>
      </c>
      <c r="F36" s="18">
        <f t="shared" si="4"/>
        <v>193.6</v>
      </c>
      <c r="G36" s="38"/>
      <c r="H36" s="2">
        <v>88.8</v>
      </c>
      <c r="J36" s="43"/>
      <c r="N36" s="48"/>
      <c r="O36" s="6">
        <f t="shared" si="5"/>
        <v>0</v>
      </c>
      <c r="P36" s="128">
        <f t="shared" si="5"/>
        <v>88.8</v>
      </c>
      <c r="Q36" s="6">
        <f t="shared" si="5"/>
        <v>0</v>
      </c>
      <c r="R36" s="31">
        <f t="shared" si="5"/>
        <v>0</v>
      </c>
      <c r="S36" s="112">
        <v>104.8</v>
      </c>
      <c r="T36" s="137"/>
      <c r="U36" s="54"/>
    </row>
    <row r="37" spans="2:21" ht="135">
      <c r="B37" s="152" t="s">
        <v>81</v>
      </c>
      <c r="C37" s="18" t="s">
        <v>11</v>
      </c>
      <c r="E37" s="20" t="s">
        <v>82</v>
      </c>
      <c r="F37" s="110">
        <f>O37+P37+Q37+R37+T37+U37+S37</f>
        <v>3700</v>
      </c>
      <c r="G37" s="1"/>
      <c r="I37" s="153">
        <v>925</v>
      </c>
      <c r="J37" s="43"/>
      <c r="M37" s="5">
        <v>2775</v>
      </c>
      <c r="N37" s="48"/>
      <c r="O37" s="6">
        <f>G37+K37</f>
        <v>0</v>
      </c>
      <c r="P37" s="128">
        <f>H37+L37</f>
        <v>0</v>
      </c>
      <c r="Q37" s="6">
        <f>I37+M37</f>
        <v>3700</v>
      </c>
      <c r="R37" s="31">
        <f>J37+N37</f>
        <v>0</v>
      </c>
      <c r="S37" s="112"/>
      <c r="T37" s="137"/>
      <c r="U37" s="54"/>
    </row>
    <row r="38" spans="3:21" ht="15">
      <c r="C38" s="18"/>
      <c r="F38" s="110"/>
      <c r="G38" s="1"/>
      <c r="J38" s="43"/>
      <c r="N38" s="48"/>
      <c r="O38" s="6"/>
      <c r="P38" s="128"/>
      <c r="Q38" s="6"/>
      <c r="R38" s="31"/>
      <c r="S38" s="112"/>
      <c r="T38" s="137"/>
      <c r="U38" s="54"/>
    </row>
    <row r="39" spans="1:21" s="7" customFormat="1" ht="11.25">
      <c r="A39" s="30"/>
      <c r="B39" s="80"/>
      <c r="C39" s="80">
        <v>1</v>
      </c>
      <c r="D39" s="30">
        <v>2</v>
      </c>
      <c r="E39" s="80">
        <v>3</v>
      </c>
      <c r="F39" s="30">
        <v>4</v>
      </c>
      <c r="G39" s="40">
        <v>5</v>
      </c>
      <c r="H39" s="30">
        <v>6</v>
      </c>
      <c r="I39" s="30">
        <v>7</v>
      </c>
      <c r="J39" s="33">
        <v>8</v>
      </c>
      <c r="K39" s="30">
        <v>9</v>
      </c>
      <c r="L39" s="30">
        <v>10</v>
      </c>
      <c r="M39" s="30">
        <v>11</v>
      </c>
      <c r="N39" s="97">
        <v>12</v>
      </c>
      <c r="O39" s="30">
        <v>13</v>
      </c>
      <c r="P39" s="156">
        <v>14</v>
      </c>
      <c r="Q39" s="30">
        <v>15</v>
      </c>
      <c r="R39" s="33">
        <v>16</v>
      </c>
      <c r="S39" s="111">
        <v>17</v>
      </c>
      <c r="T39" s="131">
        <v>18</v>
      </c>
      <c r="U39" s="33">
        <v>19</v>
      </c>
    </row>
    <row r="40" spans="2:21" ht="15">
      <c r="B40" s="152"/>
      <c r="C40" s="18"/>
      <c r="F40" s="110"/>
      <c r="G40" s="1"/>
      <c r="I40" s="153"/>
      <c r="J40" s="43"/>
      <c r="M40" s="5"/>
      <c r="N40" s="48"/>
      <c r="O40" s="6"/>
      <c r="P40" s="128">
        <f>H40+L40</f>
        <v>0</v>
      </c>
      <c r="Q40" s="6">
        <f>I40+M40</f>
        <v>0</v>
      </c>
      <c r="R40" s="31">
        <f>J40+N40</f>
        <v>0</v>
      </c>
      <c r="S40" s="112"/>
      <c r="T40" s="137"/>
      <c r="U40" s="54"/>
    </row>
    <row r="41" spans="1:21" s="14" customFormat="1" ht="15.75">
      <c r="A41" s="13" t="s">
        <v>6</v>
      </c>
      <c r="B41" s="23"/>
      <c r="C41" s="6"/>
      <c r="D41" s="9"/>
      <c r="E41" s="81"/>
      <c r="F41" s="35">
        <f aca="true" t="shared" si="6" ref="F41:U41">SUM(F42:F42)</f>
        <v>9047.605</v>
      </c>
      <c r="G41" s="6">
        <f t="shared" si="6"/>
        <v>2501.1000000000004</v>
      </c>
      <c r="H41" s="146">
        <f t="shared" si="6"/>
        <v>910.1740000000001</v>
      </c>
      <c r="I41" s="91">
        <f t="shared" si="6"/>
        <v>500</v>
      </c>
      <c r="J41" s="35">
        <f t="shared" si="6"/>
        <v>500</v>
      </c>
      <c r="K41" s="6">
        <f t="shared" si="6"/>
        <v>0</v>
      </c>
      <c r="L41" s="146">
        <f t="shared" si="6"/>
        <v>696.3309999999999</v>
      </c>
      <c r="M41" s="91">
        <f t="shared" si="6"/>
        <v>1970</v>
      </c>
      <c r="N41" s="98">
        <f t="shared" si="6"/>
        <v>1970</v>
      </c>
      <c r="O41" s="6">
        <f t="shared" si="6"/>
        <v>2501.1000000000004</v>
      </c>
      <c r="P41" s="143">
        <f t="shared" si="6"/>
        <v>1606.505</v>
      </c>
      <c r="Q41" s="6">
        <f t="shared" si="6"/>
        <v>2470</v>
      </c>
      <c r="R41" s="35">
        <f t="shared" si="6"/>
        <v>2470</v>
      </c>
      <c r="S41" s="115">
        <f t="shared" si="6"/>
        <v>0</v>
      </c>
      <c r="T41" s="137">
        <f t="shared" si="6"/>
        <v>0</v>
      </c>
      <c r="U41" s="35">
        <f t="shared" si="6"/>
        <v>0</v>
      </c>
    </row>
    <row r="42" spans="1:21" s="22" customFormat="1" ht="22.5">
      <c r="A42" s="19"/>
      <c r="B42" s="18" t="s">
        <v>25</v>
      </c>
      <c r="C42" s="18" t="s">
        <v>7</v>
      </c>
      <c r="D42" s="20">
        <v>600</v>
      </c>
      <c r="E42" s="20"/>
      <c r="F42" s="18">
        <f>O42+P42+Q42+R42+T42+U42+S42</f>
        <v>9047.605</v>
      </c>
      <c r="G42" s="122">
        <f aca="true" t="shared" si="7" ref="G42:U42">SUM(G45:G47)</f>
        <v>2501.1000000000004</v>
      </c>
      <c r="H42" s="147">
        <f t="shared" si="7"/>
        <v>910.1740000000001</v>
      </c>
      <c r="I42" s="109">
        <f t="shared" si="7"/>
        <v>500</v>
      </c>
      <c r="J42" s="53">
        <f t="shared" si="7"/>
        <v>500</v>
      </c>
      <c r="K42" s="41">
        <f t="shared" si="7"/>
        <v>0</v>
      </c>
      <c r="L42" s="147">
        <f t="shared" si="7"/>
        <v>696.3309999999999</v>
      </c>
      <c r="M42" s="109">
        <f t="shared" si="7"/>
        <v>1970</v>
      </c>
      <c r="N42" s="101">
        <f t="shared" si="7"/>
        <v>1970</v>
      </c>
      <c r="O42" s="53">
        <f t="shared" si="7"/>
        <v>2501.1000000000004</v>
      </c>
      <c r="P42" s="144">
        <f t="shared" si="7"/>
        <v>1606.505</v>
      </c>
      <c r="Q42" s="53">
        <f t="shared" si="7"/>
        <v>2470</v>
      </c>
      <c r="R42" s="109">
        <f t="shared" si="7"/>
        <v>2470</v>
      </c>
      <c r="S42" s="116">
        <f t="shared" si="7"/>
        <v>0</v>
      </c>
      <c r="T42" s="138">
        <f t="shared" si="7"/>
        <v>0</v>
      </c>
      <c r="U42" s="46">
        <f t="shared" si="7"/>
        <v>0</v>
      </c>
    </row>
    <row r="43" spans="6:21" ht="15">
      <c r="F43" s="18"/>
      <c r="G43" s="38"/>
      <c r="H43" s="142"/>
      <c r="J43" s="43"/>
      <c r="L43" s="151"/>
      <c r="N43" s="48"/>
      <c r="P43" s="145"/>
      <c r="Q43" s="4"/>
      <c r="R43" s="31"/>
      <c r="S43" s="112"/>
      <c r="T43" s="137"/>
      <c r="U43" s="54"/>
    </row>
    <row r="44" spans="2:21" ht="15">
      <c r="B44" s="18" t="s">
        <v>13</v>
      </c>
      <c r="F44" s="18"/>
      <c r="G44" s="38"/>
      <c r="H44" s="142"/>
      <c r="J44" s="43"/>
      <c r="L44" s="151"/>
      <c r="N44" s="48"/>
      <c r="P44" s="145"/>
      <c r="R44" s="31"/>
      <c r="S44" s="112"/>
      <c r="T44" s="137"/>
      <c r="U44" s="54"/>
    </row>
    <row r="45" spans="2:21" ht="22.5">
      <c r="B45" s="18" t="s">
        <v>19</v>
      </c>
      <c r="E45" s="20" t="s">
        <v>43</v>
      </c>
      <c r="F45" s="18">
        <f>O45+P45+Q45+R45+T45+U45+S45</f>
        <v>4532.836</v>
      </c>
      <c r="G45" s="107">
        <f>853.2+908.522</f>
        <v>1761.7220000000002</v>
      </c>
      <c r="H45" s="142">
        <f>427.295+1.276+7.821</f>
        <v>436.39200000000005</v>
      </c>
      <c r="I45" s="109">
        <v>200</v>
      </c>
      <c r="J45" s="43">
        <v>200</v>
      </c>
      <c r="K45" s="5">
        <f>SUM(K46:K46)</f>
        <v>0</v>
      </c>
      <c r="L45" s="106">
        <f>335.998-1.276</f>
        <v>334.722</v>
      </c>
      <c r="M45" s="108">
        <v>800</v>
      </c>
      <c r="N45" s="100">
        <v>800</v>
      </c>
      <c r="O45" s="18">
        <f aca="true" t="shared" si="8" ref="O45:R46">G45+K45</f>
        <v>1761.7220000000002</v>
      </c>
      <c r="P45" s="143">
        <f t="shared" si="8"/>
        <v>771.114</v>
      </c>
      <c r="Q45" s="18">
        <f t="shared" si="8"/>
        <v>1000</v>
      </c>
      <c r="R45" s="37">
        <f t="shared" si="8"/>
        <v>1000</v>
      </c>
      <c r="S45" s="112"/>
      <c r="T45" s="137"/>
      <c r="U45" s="54"/>
    </row>
    <row r="46" spans="2:21" ht="33.75">
      <c r="B46" s="18" t="s">
        <v>14</v>
      </c>
      <c r="E46" s="20" t="s">
        <v>42</v>
      </c>
      <c r="F46" s="18">
        <f>O46+P46+Q46+R46+T46+U46+S46</f>
        <v>2539.3779999999997</v>
      </c>
      <c r="G46" s="38">
        <f>305.7+433.678</f>
        <v>739.3779999999999</v>
      </c>
      <c r="H46" s="142"/>
      <c r="I46" s="109">
        <v>180</v>
      </c>
      <c r="J46" s="43">
        <v>180</v>
      </c>
      <c r="K46" s="5">
        <v>0</v>
      </c>
      <c r="L46" s="106"/>
      <c r="M46" s="108">
        <v>720</v>
      </c>
      <c r="N46" s="100">
        <v>720</v>
      </c>
      <c r="O46" s="18">
        <f t="shared" si="8"/>
        <v>739.3779999999999</v>
      </c>
      <c r="P46" s="128">
        <f t="shared" si="8"/>
        <v>0</v>
      </c>
      <c r="Q46" s="18">
        <f t="shared" si="8"/>
        <v>900</v>
      </c>
      <c r="R46" s="37">
        <f t="shared" si="8"/>
        <v>900</v>
      </c>
      <c r="S46" s="112"/>
      <c r="T46" s="137"/>
      <c r="U46" s="54"/>
    </row>
    <row r="47" spans="2:21" ht="33.75">
      <c r="B47" s="18" t="s">
        <v>41</v>
      </c>
      <c r="C47" s="18"/>
      <c r="E47" s="20" t="s">
        <v>32</v>
      </c>
      <c r="F47" s="18">
        <f>O47+P47+Q47+R47+T47+U47+S47</f>
        <v>1975.391</v>
      </c>
      <c r="G47" s="38"/>
      <c r="H47" s="142">
        <f>463.903+1.406+8.473</f>
        <v>473.78200000000004</v>
      </c>
      <c r="I47" s="109">
        <v>120</v>
      </c>
      <c r="J47" s="43">
        <v>120</v>
      </c>
      <c r="K47" s="5"/>
      <c r="L47" s="106">
        <f>363.015-1.406</f>
        <v>361.609</v>
      </c>
      <c r="M47" s="108">
        <v>450</v>
      </c>
      <c r="N47" s="100">
        <v>450</v>
      </c>
      <c r="O47" s="18">
        <f>G47+K47</f>
        <v>0</v>
      </c>
      <c r="P47" s="143">
        <f>H47+L47</f>
        <v>835.3910000000001</v>
      </c>
      <c r="Q47" s="18">
        <f>I47+M47</f>
        <v>570</v>
      </c>
      <c r="R47" s="37">
        <f>J47+N47</f>
        <v>570</v>
      </c>
      <c r="S47" s="112"/>
      <c r="T47" s="137"/>
      <c r="U47" s="54"/>
    </row>
    <row r="48" spans="1:21" s="14" customFormat="1" ht="15.75">
      <c r="A48" s="13" t="s">
        <v>3</v>
      </c>
      <c r="B48" s="23"/>
      <c r="C48" s="6"/>
      <c r="D48" s="9"/>
      <c r="E48" s="81"/>
      <c r="F48" s="18"/>
      <c r="G48" s="42"/>
      <c r="H48" s="3"/>
      <c r="I48" s="3"/>
      <c r="J48" s="47"/>
      <c r="K48" s="3"/>
      <c r="L48" s="3"/>
      <c r="M48" s="3"/>
      <c r="N48" s="99"/>
      <c r="O48" s="6"/>
      <c r="P48" s="128"/>
      <c r="Q48" s="6"/>
      <c r="R48" s="31"/>
      <c r="S48" s="112"/>
      <c r="T48" s="137"/>
      <c r="U48" s="56"/>
    </row>
    <row r="49" spans="1:21" s="14" customFormat="1" ht="15.75">
      <c r="A49" s="13" t="s">
        <v>4</v>
      </c>
      <c r="B49" s="23"/>
      <c r="C49" s="6"/>
      <c r="D49" s="9"/>
      <c r="E49" s="81"/>
      <c r="F49" s="18"/>
      <c r="G49" s="42"/>
      <c r="H49" s="3"/>
      <c r="I49" s="3"/>
      <c r="J49" s="47"/>
      <c r="K49" s="3"/>
      <c r="L49" s="3"/>
      <c r="M49" s="3"/>
      <c r="N49" s="99"/>
      <c r="O49" s="6"/>
      <c r="P49" s="128"/>
      <c r="Q49" s="6"/>
      <c r="R49" s="31"/>
      <c r="S49" s="112"/>
      <c r="T49" s="137"/>
      <c r="U49" s="56"/>
    </row>
    <row r="50" spans="1:21" s="14" customFormat="1" ht="15.75">
      <c r="A50" s="13" t="s">
        <v>5</v>
      </c>
      <c r="B50" s="23"/>
      <c r="C50" s="6"/>
      <c r="D50" s="9"/>
      <c r="E50" s="81"/>
      <c r="F50" s="35">
        <f>SUM(F51:F57)</f>
        <v>307.03</v>
      </c>
      <c r="G50" s="6">
        <f>SUM(G51:G57)</f>
        <v>0</v>
      </c>
      <c r="H50" s="141">
        <f aca="true" t="shared" si="9" ref="H50:R50">SUM(H51:H57)</f>
        <v>68.03</v>
      </c>
      <c r="I50" s="141">
        <f t="shared" si="9"/>
        <v>0</v>
      </c>
      <c r="J50" s="35">
        <f t="shared" si="9"/>
        <v>230</v>
      </c>
      <c r="K50" s="6">
        <f t="shared" si="9"/>
        <v>0</v>
      </c>
      <c r="L50" s="6">
        <f t="shared" si="9"/>
        <v>0</v>
      </c>
      <c r="M50" s="6">
        <f t="shared" si="9"/>
        <v>0</v>
      </c>
      <c r="N50" s="35">
        <f t="shared" si="9"/>
        <v>0</v>
      </c>
      <c r="O50" s="6">
        <f t="shared" si="9"/>
        <v>0</v>
      </c>
      <c r="P50" s="143">
        <f t="shared" si="9"/>
        <v>68.03</v>
      </c>
      <c r="Q50" s="6">
        <f t="shared" si="9"/>
        <v>0</v>
      </c>
      <c r="R50" s="35">
        <f t="shared" si="9"/>
        <v>230</v>
      </c>
      <c r="S50" s="113">
        <f>SUM(S51:S57)</f>
        <v>0</v>
      </c>
      <c r="T50" s="139">
        <f>SUM(T51:T57)</f>
        <v>9</v>
      </c>
      <c r="U50" s="113">
        <f>SUM(U51:U57)</f>
        <v>0</v>
      </c>
    </row>
    <row r="51" spans="2:21" ht="22.5">
      <c r="B51" s="18" t="s">
        <v>61</v>
      </c>
      <c r="C51" s="18" t="s">
        <v>10</v>
      </c>
      <c r="D51" s="7">
        <v>852</v>
      </c>
      <c r="E51" s="20" t="s">
        <v>71</v>
      </c>
      <c r="F51" s="18">
        <f>O51+P51+Q51+R51+T51+U51+S51</f>
        <v>27.515</v>
      </c>
      <c r="G51" s="38"/>
      <c r="H51" s="142">
        <v>27.515</v>
      </c>
      <c r="I51" s="148"/>
      <c r="J51" s="43"/>
      <c r="N51" s="48"/>
      <c r="O51" s="6">
        <f>G51+K51</f>
        <v>0</v>
      </c>
      <c r="P51" s="143">
        <f>H51+L51</f>
        <v>27.515</v>
      </c>
      <c r="Q51" s="6">
        <f>I51+M51</f>
        <v>0</v>
      </c>
      <c r="R51" s="31">
        <f>J51+N51</f>
        <v>0</v>
      </c>
      <c r="S51" s="112"/>
      <c r="T51" s="132"/>
      <c r="U51" s="56"/>
    </row>
    <row r="52" spans="2:21" ht="33.75">
      <c r="B52" s="18" t="s">
        <v>62</v>
      </c>
      <c r="C52" s="18" t="s">
        <v>18</v>
      </c>
      <c r="D52" s="7">
        <v>852</v>
      </c>
      <c r="E52" s="20" t="s">
        <v>24</v>
      </c>
      <c r="F52" s="18">
        <f>O52+P52+Q52+R52+T52+U52+S52</f>
        <v>115</v>
      </c>
      <c r="G52" s="38"/>
      <c r="H52" s="142"/>
      <c r="I52" s="148"/>
      <c r="J52" s="43">
        <v>115</v>
      </c>
      <c r="N52" s="48"/>
      <c r="O52" s="6">
        <f aca="true" t="shared" si="10" ref="O52:R53">G52+K52</f>
        <v>0</v>
      </c>
      <c r="P52" s="128">
        <f t="shared" si="10"/>
        <v>0</v>
      </c>
      <c r="Q52" s="6">
        <f t="shared" si="10"/>
        <v>0</v>
      </c>
      <c r="R52" s="31">
        <f t="shared" si="10"/>
        <v>115</v>
      </c>
      <c r="S52" s="112"/>
      <c r="T52" s="137"/>
      <c r="U52" s="56"/>
    </row>
    <row r="53" spans="2:21" ht="22.5">
      <c r="B53" s="18" t="s">
        <v>63</v>
      </c>
      <c r="C53" s="5" t="s">
        <v>2</v>
      </c>
      <c r="D53" s="7">
        <v>852</v>
      </c>
      <c r="E53" s="20" t="s">
        <v>71</v>
      </c>
      <c r="F53" s="18">
        <f>O53+P53+Q53+R53+T53+U53+S53</f>
        <v>27.515</v>
      </c>
      <c r="G53" s="38">
        <v>0</v>
      </c>
      <c r="H53" s="142">
        <v>27.515</v>
      </c>
      <c r="I53" s="148"/>
      <c r="J53" s="43"/>
      <c r="N53" s="48"/>
      <c r="O53" s="6">
        <f t="shared" si="10"/>
        <v>0</v>
      </c>
      <c r="P53" s="143">
        <f t="shared" si="10"/>
        <v>27.515</v>
      </c>
      <c r="Q53" s="6">
        <f t="shared" si="10"/>
        <v>0</v>
      </c>
      <c r="R53" s="31">
        <f t="shared" si="10"/>
        <v>0</v>
      </c>
      <c r="S53" s="112"/>
      <c r="T53" s="132"/>
      <c r="U53" s="56"/>
    </row>
    <row r="54" spans="6:21" ht="15">
      <c r="F54" s="18"/>
      <c r="G54" s="38"/>
      <c r="H54" s="148"/>
      <c r="I54" s="148"/>
      <c r="J54" s="43"/>
      <c r="N54" s="48"/>
      <c r="O54" s="6"/>
      <c r="P54" s="143"/>
      <c r="Q54" s="6"/>
      <c r="R54" s="31"/>
      <c r="S54" s="112"/>
      <c r="T54" s="132"/>
      <c r="U54" s="56"/>
    </row>
    <row r="55" spans="2:21" ht="22.5">
      <c r="B55" s="18" t="s">
        <v>80</v>
      </c>
      <c r="C55" s="5" t="s">
        <v>57</v>
      </c>
      <c r="D55" s="7">
        <v>750</v>
      </c>
      <c r="E55" s="124">
        <v>2004</v>
      </c>
      <c r="F55" s="18">
        <f>O55+P55+Q55+R55+T55+U55+S55</f>
        <v>22</v>
      </c>
      <c r="G55" s="38">
        <v>0</v>
      </c>
      <c r="H55" s="2">
        <v>13</v>
      </c>
      <c r="J55" s="43"/>
      <c r="N55" s="48"/>
      <c r="O55" s="6">
        <f>G55+K55</f>
        <v>0</v>
      </c>
      <c r="P55" s="128">
        <f>H55+L55</f>
        <v>13</v>
      </c>
      <c r="Q55" s="6">
        <f>I55+M55</f>
        <v>0</v>
      </c>
      <c r="R55" s="31">
        <f>J55+N55</f>
        <v>0</v>
      </c>
      <c r="S55" s="112"/>
      <c r="T55" s="132">
        <v>9</v>
      </c>
      <c r="U55" s="56"/>
    </row>
    <row r="56" spans="1:21" s="22" customFormat="1" ht="22.5">
      <c r="A56" s="19"/>
      <c r="B56" s="18"/>
      <c r="C56" s="18"/>
      <c r="D56" s="20" t="s">
        <v>78</v>
      </c>
      <c r="E56" s="20"/>
      <c r="F56" s="18"/>
      <c r="G56" s="41"/>
      <c r="H56" s="21"/>
      <c r="I56" s="21"/>
      <c r="J56" s="46"/>
      <c r="K56" s="21"/>
      <c r="L56" s="21"/>
      <c r="M56" s="21"/>
      <c r="N56" s="48"/>
      <c r="O56" s="23"/>
      <c r="P56" s="129"/>
      <c r="Q56" s="23"/>
      <c r="R56" s="36"/>
      <c r="S56" s="114"/>
      <c r="T56" s="134"/>
      <c r="U56" s="55"/>
    </row>
    <row r="57" spans="1:21" s="22" customFormat="1" ht="33.75">
      <c r="A57" s="19"/>
      <c r="B57" s="18" t="s">
        <v>23</v>
      </c>
      <c r="C57" s="18" t="s">
        <v>17</v>
      </c>
      <c r="D57" s="7">
        <v>852</v>
      </c>
      <c r="E57" s="20" t="s">
        <v>34</v>
      </c>
      <c r="F57" s="18">
        <f>O57+P57+Q57+R57+T57+U57+S57</f>
        <v>115</v>
      </c>
      <c r="G57" s="41"/>
      <c r="H57" s="21"/>
      <c r="I57" s="21"/>
      <c r="J57" s="46">
        <v>115</v>
      </c>
      <c r="K57" s="21"/>
      <c r="L57" s="21"/>
      <c r="M57" s="21"/>
      <c r="N57" s="48"/>
      <c r="O57" s="23">
        <f>G57+K57</f>
        <v>0</v>
      </c>
      <c r="P57" s="129">
        <f>H57+L57</f>
        <v>0</v>
      </c>
      <c r="Q57" s="23">
        <f>I57+M57</f>
        <v>0</v>
      </c>
      <c r="R57" s="36">
        <f>J57+N57</f>
        <v>115</v>
      </c>
      <c r="S57" s="114"/>
      <c r="T57" s="134"/>
      <c r="U57" s="55"/>
    </row>
    <row r="58" spans="3:21" ht="15">
      <c r="C58" s="18"/>
      <c r="F58" s="18"/>
      <c r="G58" s="38"/>
      <c r="J58" s="43"/>
      <c r="N58" s="48"/>
      <c r="O58" s="6"/>
      <c r="P58" s="128"/>
      <c r="Q58" s="6"/>
      <c r="R58" s="31"/>
      <c r="S58" s="112"/>
      <c r="T58" s="137"/>
      <c r="U58" s="56"/>
    </row>
    <row r="59" spans="1:21" s="14" customFormat="1" ht="16.5" thickBot="1">
      <c r="A59" s="49" t="s">
        <v>26</v>
      </c>
      <c r="B59" s="90"/>
      <c r="C59" s="50"/>
      <c r="D59" s="51"/>
      <c r="E59" s="82"/>
      <c r="F59" s="50">
        <f>F16+F26+F41+F50</f>
        <v>17797.344999999998</v>
      </c>
      <c r="G59" s="119">
        <f>G16+G26+G41+G50</f>
        <v>2728.0000000000005</v>
      </c>
      <c r="H59" s="120">
        <f>H16+H26+H41+H50</f>
        <v>2050.914</v>
      </c>
      <c r="I59" s="121">
        <f>I16+I26+I41+I50</f>
        <v>2050</v>
      </c>
      <c r="J59" s="52">
        <f>J16+J26+J41+J50</f>
        <v>1124</v>
      </c>
      <c r="K59" s="50">
        <f>K16+K26+K41+K50</f>
        <v>0</v>
      </c>
      <c r="L59" s="121">
        <f>L16+L26+L41+L50</f>
        <v>696.3309999999999</v>
      </c>
      <c r="M59" s="51">
        <f>M16+M26+M41+M50</f>
        <v>4745</v>
      </c>
      <c r="N59" s="93">
        <f>N16+N26+N41+N50</f>
        <v>1970</v>
      </c>
      <c r="O59" s="50">
        <f>O16+O26+O41+O50</f>
        <v>2728.0000000000005</v>
      </c>
      <c r="P59" s="149">
        <f>P16+P26+P41+P50</f>
        <v>1947.2450000000001</v>
      </c>
      <c r="Q59" s="50">
        <f>Q16+Q26+Q41+Q50</f>
        <v>6795</v>
      </c>
      <c r="R59" s="52">
        <f>R16+R26+R41+R50</f>
        <v>3094</v>
      </c>
      <c r="S59" s="117">
        <f>S16+S26+S41+S50</f>
        <v>1715.6</v>
      </c>
      <c r="T59" s="140">
        <f>T16+T26+T41+T50</f>
        <v>1355</v>
      </c>
      <c r="U59" s="92">
        <f>U16+U26+U41+U50</f>
        <v>162.5</v>
      </c>
    </row>
  </sheetData>
  <mergeCells count="11">
    <mergeCell ref="B10:F13"/>
    <mergeCell ref="T12:T13"/>
    <mergeCell ref="S12:S13"/>
    <mergeCell ref="G10:J10"/>
    <mergeCell ref="G11:J11"/>
    <mergeCell ref="U9:U11"/>
    <mergeCell ref="K10:N10"/>
    <mergeCell ref="O9:R9"/>
    <mergeCell ref="O10:R11"/>
    <mergeCell ref="S9:S11"/>
    <mergeCell ref="T9:T1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2004-08-27T09:26:44Z</cp:lastPrinted>
  <dcterms:created xsi:type="dcterms:W3CDTF">1999-11-16T09:30:08Z</dcterms:created>
  <dcterms:modified xsi:type="dcterms:W3CDTF">2004-08-27T09:29:39Z</dcterms:modified>
  <cp:category/>
  <cp:version/>
  <cp:contentType/>
  <cp:contentStatus/>
</cp:coreProperties>
</file>