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<sst xmlns="http://schemas.openxmlformats.org/spreadsheetml/2006/main" count="116" uniqueCount="89">
  <si>
    <t>Dz.</t>
  </si>
  <si>
    <t>R.</t>
  </si>
  <si>
    <t>P.</t>
  </si>
  <si>
    <t>W Y S Z C Z E G Ó L N I E N I E</t>
  </si>
  <si>
    <t>.020</t>
  </si>
  <si>
    <t>LEŚNICTWO</t>
  </si>
  <si>
    <t>Zakup materiałów i wyposażenia</t>
  </si>
  <si>
    <t>.02002</t>
  </si>
  <si>
    <t xml:space="preserve">Nadzór nad  gospodarką leśną </t>
  </si>
  <si>
    <t>TRANSPORT I ŁĄCZNOŚĆ</t>
  </si>
  <si>
    <t>Drogi publiczne powiatowe</t>
  </si>
  <si>
    <t>Wynagrodzenia osobowe pracowników</t>
  </si>
  <si>
    <t>Składki na ubezpieczenia społeczne</t>
  </si>
  <si>
    <t>Składki na Fundusz Pracy</t>
  </si>
  <si>
    <t>Zakup usług remontowych</t>
  </si>
  <si>
    <t>Podróże służbowe krajowe</t>
  </si>
  <si>
    <t>Odpisy na zakładowy fundusz świadczeń socjalnych</t>
  </si>
  <si>
    <t>DZIAŁALNOŚĆ USŁUGOWA</t>
  </si>
  <si>
    <t>Nadzór budowlany</t>
  </si>
  <si>
    <t>ADMINISTRACJA PUBLICZNA</t>
  </si>
  <si>
    <t>Urzędy wojewódzkie</t>
  </si>
  <si>
    <t>Różne wydatki na rzecz osób fizycznych</t>
  </si>
  <si>
    <t>Starostwa powiatowe</t>
  </si>
  <si>
    <t>Komisje poborowe</t>
  </si>
  <si>
    <t xml:space="preserve">Zakup usług zdrowotnych </t>
  </si>
  <si>
    <t>Pozostała działalność</t>
  </si>
  <si>
    <t>RAZEM   WYDATKI BUDŻETOWE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</si>
  <si>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</si>
  <si>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</si>
  <si>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</si>
  <si>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</si>
  <si>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</si>
  <si>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</si>
  <si>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</si>
  <si>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</si>
  <si>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</si>
  <si>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</si>
  <si>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</si>
  <si>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</si>
  <si>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</si>
  <si>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</si>
  <si>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</si>
  <si>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</si>
  <si>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</si>
  <si>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</si>
  <si>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</si>
  <si>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Urzędy Wojewódzkie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</si>
  <si>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</si>
  <si>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</si>
  <si>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</si>
  <si>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</si>
  <si>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 xml:space="preserve">Zakup  usług  pozostałych </t>
  </si>
  <si>
    <t>Podróże  służbowe  krajowe</t>
  </si>
  <si>
    <t>POMOC SPOŁECZNA</t>
  </si>
  <si>
    <t>Domy pomocy społecznej</t>
  </si>
  <si>
    <t>Rodziny zastępcze</t>
  </si>
  <si>
    <t>OŚWIATA I WYCHOWANIE</t>
  </si>
  <si>
    <t>Składki na ubezpieczenie społeczne</t>
  </si>
  <si>
    <t xml:space="preserve">  </t>
  </si>
  <si>
    <t>Szkoły  zawodowe</t>
  </si>
  <si>
    <t>Zakup  usług pozostałych</t>
  </si>
  <si>
    <t>EDUKACYJNA OPIEKA WYCHOWAWCZA</t>
  </si>
  <si>
    <t>Świetlice szkolne</t>
  </si>
  <si>
    <t xml:space="preserve">Internaty i bursy szkolne </t>
  </si>
  <si>
    <t>KULTURA I OCHRONA DZIEDZICTWA NARODOWEGO</t>
  </si>
  <si>
    <t>Biblioteki</t>
  </si>
  <si>
    <t>KULTURA FIZYCZNA I SPORT</t>
  </si>
  <si>
    <t>Zadania w zakresie kultury fizycznej i sportu</t>
  </si>
  <si>
    <t xml:space="preserve">Dotacja  celowa  z  budżetu  na  finansowanie  lub  dofinansowanie  zadań  zleconych  do  realizacji  pozostałym  jednostkom  nie    zaliczanym  do  sektora  finansów  publicznych </t>
  </si>
  <si>
    <t xml:space="preserve">Szkolnictwo  wyższe </t>
  </si>
  <si>
    <t xml:space="preserve">Pomoc  materialna  dla  studentów </t>
  </si>
  <si>
    <t xml:space="preserve">Wydatki  inwestycyjne  jednostek  budżetowych </t>
  </si>
  <si>
    <t xml:space="preserve">Administracja  publiczna </t>
  </si>
  <si>
    <t xml:space="preserve">Wynagrodzenia  bezosobowe </t>
  </si>
  <si>
    <t>Wynagrodzenie  bezosobowe</t>
  </si>
  <si>
    <t xml:space="preserve">Budżet  2005 </t>
  </si>
  <si>
    <t xml:space="preserve">Zakup  pomocy naukowych , dydaktycznych i  książek </t>
  </si>
  <si>
    <t xml:space="preserve">Zwiększenia </t>
  </si>
  <si>
    <t xml:space="preserve">Zmniejszenia </t>
  </si>
  <si>
    <t xml:space="preserve">Plan  po  zmianach </t>
  </si>
  <si>
    <t xml:space="preserve">Dotacja  celowa  z  budżetu  na  finansowanie  lub  dofinansowanie  zadań  zleconych  do  realizacji  stowarzyszeniom   </t>
  </si>
  <si>
    <t xml:space="preserve">Zakup  środków  żywności </t>
  </si>
  <si>
    <t>Koszty postępowania sądowego i  prokuratorskiego</t>
  </si>
  <si>
    <t xml:space="preserve">Wpłaty  na  PFRON </t>
  </si>
  <si>
    <t>z  dnia  4.05.05 r. w  sprawie zmiany  Budżetu  Powiatu  Toruńskiego  na  rok  2005  .</t>
  </si>
  <si>
    <t xml:space="preserve">WYDATKI BUDŻETOWE NA ROK 2005 -  zmiany </t>
  </si>
  <si>
    <t xml:space="preserve">Pomoc   dla  repatriantów </t>
  </si>
  <si>
    <t>POZOSTAŁE ZADANIA W ZAKRESIE POLITYKI SPOŁECZNEJ</t>
  </si>
  <si>
    <t xml:space="preserve">Załącznik  nr  2  do  uchwały  nr  XXII/148/05 Rady   Powiatu  Toruńskiego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</si>
</sst>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</numFmts>
  <fonts count="19">
    <font>
      <sz val="10"/>
      <name val="Arial CE"/>
      <family val="0"/>
    </font>
    <font>
      <sz val="8"/>
      <name val="Arial CE"/>
      <family val="2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0"/>
    </font>
    <font>
      <u val="single"/>
      <sz val="9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4" xfId="0" applyNumberFormat="1" applyFont="1" applyBorder="1" applyAlignment="1">
      <alignment vertical="center" wrapText="1" shrinkToFit="1"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0" xfId="0" applyNumberFormat="1" applyFont="1" applyAlignment="1">
      <alignment horizontal="center" vertical="center" wrapText="1" shrinkToFit="1"/>
    </xf>
    <xf numFmtId="1" fontId="1" fillId="0" borderId="0" xfId="0" applyNumberFormat="1" applyFont="1" applyAlignment="1">
      <alignment horizontal="right" vertical="center" wrapText="1" shrinkToFit="1"/>
    </xf>
    <xf numFmtId="1" fontId="3" fillId="0" borderId="7" xfId="0" applyNumberFormat="1" applyFont="1" applyFill="1" applyBorder="1" applyAlignment="1">
      <alignment vertical="center" wrapText="1" shrinkToFit="1"/>
    </xf>
    <xf numFmtId="1" fontId="1" fillId="0" borderId="0" xfId="0" applyNumberFormat="1" applyFont="1" applyFill="1" applyBorder="1" applyAlignment="1">
      <alignment vertical="center" wrapText="1" shrinkToFit="1"/>
    </xf>
    <xf numFmtId="1" fontId="2" fillId="0" borderId="0" xfId="0" applyNumberFormat="1" applyFont="1" applyBorder="1" applyAlignment="1">
      <alignment horizontal="left" vertical="center" wrapText="1" shrinkToFit="1"/>
    </xf>
    <xf numFmtId="1" fontId="1" fillId="0" borderId="0" xfId="0" applyNumberFormat="1" applyFont="1" applyAlignment="1">
      <alignment vertical="center" wrapText="1" shrinkToFit="1"/>
    </xf>
    <xf numFmtId="1" fontId="3" fillId="0" borderId="0" xfId="0" applyNumberFormat="1" applyFont="1" applyBorder="1" applyAlignment="1">
      <alignment vertical="center" wrapText="1" shrinkToFit="1"/>
    </xf>
    <xf numFmtId="1" fontId="1" fillId="0" borderId="0" xfId="0" applyNumberFormat="1" applyFont="1" applyBorder="1" applyAlignment="1">
      <alignment vertical="center" wrapText="1" shrinkToFit="1"/>
    </xf>
    <xf numFmtId="1" fontId="2" fillId="0" borderId="0" xfId="0" applyNumberFormat="1" applyFont="1" applyBorder="1" applyAlignment="1">
      <alignment vertical="center" wrapText="1" shrinkToFit="1"/>
    </xf>
    <xf numFmtId="1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 wrapText="1" shrinkToFit="1"/>
    </xf>
    <xf numFmtId="1" fontId="2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 shrinkToFit="1"/>
    </xf>
    <xf numFmtId="3" fontId="4" fillId="0" borderId="7" xfId="0" applyNumberFormat="1" applyFont="1" applyFill="1" applyBorder="1" applyAlignment="1">
      <alignment horizontal="center" vertical="center" wrapText="1" shrinkToFit="1"/>
    </xf>
    <xf numFmtId="3" fontId="0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Border="1" applyAlignment="1">
      <alignment vertical="center" shrinkToFit="1"/>
    </xf>
    <xf numFmtId="3" fontId="14" fillId="0" borderId="0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vertical="center" shrinkToFit="1"/>
    </xf>
    <xf numFmtId="3" fontId="14" fillId="0" borderId="0" xfId="0" applyNumberFormat="1" applyFont="1" applyBorder="1" applyAlignment="1">
      <alignment vertical="center" shrinkToFit="1"/>
    </xf>
    <xf numFmtId="3" fontId="0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 shrinkToFit="1"/>
    </xf>
    <xf numFmtId="3" fontId="5" fillId="0" borderId="0" xfId="0" applyNumberFormat="1" applyFont="1" applyAlignment="1">
      <alignment vertical="center" shrinkToFit="1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 shrinkToFit="1"/>
    </xf>
    <xf numFmtId="3" fontId="16" fillId="0" borderId="7" xfId="0" applyNumberFormat="1" applyFont="1" applyFill="1" applyBorder="1" applyAlignment="1">
      <alignment horizontal="center" vertical="center" wrapText="1" shrinkToFit="1"/>
    </xf>
    <xf numFmtId="3" fontId="15" fillId="0" borderId="0" xfId="0" applyNumberFormat="1" applyFont="1" applyFill="1" applyBorder="1" applyAlignment="1">
      <alignment vertical="center" shrinkToFit="1"/>
    </xf>
    <xf numFmtId="3" fontId="17" fillId="0" borderId="0" xfId="0" applyNumberFormat="1" applyFont="1" applyBorder="1" applyAlignment="1">
      <alignment vertical="center" shrinkToFit="1"/>
    </xf>
    <xf numFmtId="3" fontId="18" fillId="0" borderId="0" xfId="0" applyNumberFormat="1" applyFont="1" applyBorder="1" applyAlignment="1">
      <alignment horizontal="right" vertical="center" shrinkToFit="1"/>
    </xf>
    <xf numFmtId="3" fontId="16" fillId="0" borderId="0" xfId="0" applyNumberFormat="1" applyFont="1" applyBorder="1" applyAlignment="1">
      <alignment vertical="center" shrinkToFit="1"/>
    </xf>
    <xf numFmtId="3" fontId="15" fillId="0" borderId="0" xfId="0" applyNumberFormat="1" applyFont="1" applyBorder="1" applyAlignment="1">
      <alignment vertical="center" shrinkToFit="1"/>
    </xf>
    <xf numFmtId="3" fontId="18" fillId="0" borderId="0" xfId="0" applyNumberFormat="1" applyFont="1" applyBorder="1" applyAlignment="1">
      <alignment vertical="center" shrinkToFit="1"/>
    </xf>
    <xf numFmtId="3" fontId="16" fillId="0" borderId="0" xfId="0" applyNumberFormat="1" applyFont="1" applyAlignment="1">
      <alignment vertical="center" shrinkToFit="1"/>
    </xf>
    <xf numFmtId="3" fontId="17" fillId="0" borderId="0" xfId="0" applyNumberFormat="1" applyFont="1" applyAlignment="1">
      <alignment vertical="center" shrinkToFit="1"/>
    </xf>
    <xf numFmtId="3" fontId="4" fillId="0" borderId="0" xfId="0" applyNumberFormat="1" applyFont="1" applyAlignment="1">
      <alignment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 wrapText="1" shrinkToFit="1"/>
    </xf>
    <xf numFmtId="3" fontId="4" fillId="0" borderId="0" xfId="0" applyNumberFormat="1" applyFont="1" applyBorder="1" applyAlignment="1">
      <alignment horizontal="right" vertical="center" shrinkToFit="1"/>
    </xf>
    <xf numFmtId="3" fontId="0" fillId="0" borderId="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1" fontId="0" fillId="0" borderId="0" xfId="0" applyNumberFormat="1" applyFont="1" applyAlignment="1">
      <alignment vertical="center" wrapText="1" shrinkToFit="1"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48"/>
  <sheetViews>
    <sheetView tabSelected="1" showOutlineSymbols="0" workbookViewId="0" topLeftCell="A1">
      <selection activeCell="E5" sqref="E5"/>
    </sheetView>
  </sheetViews>
  <sheetFormatPr defaultColWidth="9.00390625" defaultRowHeight="12.75" outlineLevelRow="2" outlineLevelCol="1"/>
  <cols>
    <col min="1" max="1" width="4.625" style="101" bestFit="1" customWidth="1"/>
    <col min="2" max="3" width="7.75390625" style="101" bestFit="1" customWidth="1"/>
    <col min="4" max="4" width="27.125" style="117" customWidth="1"/>
    <col min="5" max="5" width="9.25390625" style="130" customWidth="1" outlineLevel="1"/>
    <col min="6" max="6" width="7.75390625" style="133" bestFit="1" customWidth="1" outlineLevel="1"/>
    <col min="7" max="7" width="8.25390625" style="133" bestFit="1" customWidth="1" outlineLevel="1"/>
    <col min="8" max="8" width="10.125" style="86" bestFit="1" customWidth="1"/>
    <col min="9" max="16384" width="9.125" style="86" customWidth="1"/>
  </cols>
  <sheetData>
    <row r="1" spans="1:5" ht="15">
      <c r="A1" s="67"/>
      <c r="B1" s="87" t="s">
        <v>88</v>
      </c>
      <c r="C1" s="88"/>
      <c r="E1" s="121"/>
    </row>
    <row r="2" spans="1:5" ht="15">
      <c r="A2" s="88"/>
      <c r="B2" s="87" t="s">
        <v>84</v>
      </c>
      <c r="C2" s="88"/>
      <c r="E2" s="121"/>
    </row>
    <row r="3" spans="1:5" ht="12.75">
      <c r="A3" s="88"/>
      <c r="B3" s="88"/>
      <c r="C3" s="88"/>
      <c r="D3" s="118"/>
      <c r="E3" s="121"/>
    </row>
    <row r="4" spans="1:5" ht="12.75">
      <c r="A4" s="88"/>
      <c r="B4" s="88"/>
      <c r="C4" s="88"/>
      <c r="D4" s="118"/>
      <c r="E4" s="121"/>
    </row>
    <row r="5" spans="1:7" ht="22.5">
      <c r="A5" s="89"/>
      <c r="B5" s="68"/>
      <c r="C5" s="69"/>
      <c r="D5" s="104" t="s">
        <v>85</v>
      </c>
      <c r="E5" s="122"/>
      <c r="F5" s="134"/>
      <c r="G5" s="134"/>
    </row>
    <row r="6" spans="1:7" ht="13.5" thickBot="1">
      <c r="A6" s="89"/>
      <c r="B6" s="68"/>
      <c r="C6" s="69"/>
      <c r="D6" s="105"/>
      <c r="E6" s="122"/>
      <c r="F6" s="134"/>
      <c r="G6" s="134"/>
    </row>
    <row r="7" spans="1:8" s="90" customFormat="1" ht="26.25" thickBot="1">
      <c r="A7" s="71" t="s">
        <v>0</v>
      </c>
      <c r="B7" s="71" t="s">
        <v>1</v>
      </c>
      <c r="C7" s="72" t="s">
        <v>2</v>
      </c>
      <c r="D7" s="106" t="s">
        <v>3</v>
      </c>
      <c r="E7" s="123" t="s">
        <v>75</v>
      </c>
      <c r="F7" s="135" t="s">
        <v>77</v>
      </c>
      <c r="G7" s="135" t="s">
        <v>78</v>
      </c>
      <c r="H7" s="103" t="s">
        <v>79</v>
      </c>
    </row>
    <row r="8" spans="1:7" ht="12.75">
      <c r="A8" s="91"/>
      <c r="B8" s="91"/>
      <c r="C8" s="92"/>
      <c r="D8" s="107"/>
      <c r="E8" s="124"/>
      <c r="F8" s="136"/>
      <c r="G8" s="136"/>
    </row>
    <row r="9" spans="1:8" s="93" customFormat="1" ht="12.75">
      <c r="A9" s="73" t="s">
        <v>4</v>
      </c>
      <c r="B9" s="73"/>
      <c r="C9" s="74"/>
      <c r="D9" s="108" t="s">
        <v>5</v>
      </c>
      <c r="E9" s="125"/>
      <c r="F9" s="125">
        <f>F11</f>
        <v>3700</v>
      </c>
      <c r="G9" s="125">
        <f>G11</f>
        <v>0</v>
      </c>
      <c r="H9" s="120">
        <f>E9+F9-G9</f>
        <v>3700</v>
      </c>
    </row>
    <row r="10" spans="1:7" s="100" customFormat="1" ht="12.75" outlineLevel="1">
      <c r="A10" s="73"/>
      <c r="B10" s="73"/>
      <c r="C10" s="74"/>
      <c r="D10" s="108"/>
      <c r="E10" s="126"/>
      <c r="F10" s="138"/>
      <c r="G10" s="138"/>
    </row>
    <row r="11" spans="1:8" s="90" customFormat="1" ht="12.75" outlineLevel="1">
      <c r="A11" s="77"/>
      <c r="B11" s="77" t="s">
        <v>7</v>
      </c>
      <c r="C11" s="78"/>
      <c r="D11" s="110" t="s">
        <v>8</v>
      </c>
      <c r="E11" s="127"/>
      <c r="F11" s="139">
        <f>SUM(F13:F13)</f>
        <v>3700</v>
      </c>
      <c r="G11" s="139">
        <f>SUM(G13:G13)</f>
        <v>0</v>
      </c>
      <c r="H11" s="120">
        <f>E11+F11-G11</f>
        <v>3700</v>
      </c>
    </row>
    <row r="12" spans="1:7" ht="12.75" outlineLevel="1">
      <c r="A12" s="97"/>
      <c r="B12" s="97"/>
      <c r="C12" s="98"/>
      <c r="D12" s="111"/>
      <c r="E12" s="128"/>
      <c r="F12" s="140"/>
      <c r="G12" s="140"/>
    </row>
    <row r="13" spans="1:8" ht="67.5" outlineLevel="1">
      <c r="A13" s="96"/>
      <c r="B13" s="96"/>
      <c r="C13" s="99">
        <v>2830</v>
      </c>
      <c r="D13" s="111" t="s">
        <v>68</v>
      </c>
      <c r="E13" s="128">
        <v>35500</v>
      </c>
      <c r="F13" s="140">
        <v>3700</v>
      </c>
      <c r="G13" s="140"/>
      <c r="H13" s="120">
        <f>E13+F13-G13</f>
        <v>39200</v>
      </c>
    </row>
    <row r="14" spans="1:7" s="100" customFormat="1" ht="12.75">
      <c r="A14" s="73"/>
      <c r="B14" s="73"/>
      <c r="C14" s="74"/>
      <c r="D14" s="112"/>
      <c r="E14" s="129"/>
      <c r="F14" s="141"/>
      <c r="G14" s="141"/>
    </row>
    <row r="15" spans="1:8" s="93" customFormat="1" ht="12.75">
      <c r="A15" s="73">
        <v>600</v>
      </c>
      <c r="B15" s="73"/>
      <c r="C15" s="74"/>
      <c r="D15" s="112" t="s">
        <v>9</v>
      </c>
      <c r="E15" s="125"/>
      <c r="F15" s="137">
        <f>F17</f>
        <v>1417693</v>
      </c>
      <c r="G15" s="137">
        <f>G17</f>
        <v>420000</v>
      </c>
      <c r="H15" s="120">
        <f>E15+F15-G15</f>
        <v>997693</v>
      </c>
    </row>
    <row r="16" spans="1:7" ht="12.75">
      <c r="A16" s="94"/>
      <c r="B16" s="94"/>
      <c r="C16" s="95"/>
      <c r="D16" s="111"/>
      <c r="E16" s="128"/>
      <c r="F16" s="140"/>
      <c r="G16" s="140"/>
    </row>
    <row r="17" spans="1:8" ht="12.75">
      <c r="A17" s="77"/>
      <c r="B17" s="77">
        <v>60014</v>
      </c>
      <c r="C17" s="78"/>
      <c r="D17" s="110" t="s">
        <v>10</v>
      </c>
      <c r="E17" s="128"/>
      <c r="F17" s="128">
        <f>SUM(F19:F24)</f>
        <v>1417693</v>
      </c>
      <c r="G17" s="128">
        <f>SUM(G19:G24)</f>
        <v>420000</v>
      </c>
      <c r="H17" s="120">
        <f>E17+F17-G17</f>
        <v>997693</v>
      </c>
    </row>
    <row r="18" spans="1:7" ht="12.75" outlineLevel="1">
      <c r="A18" s="96"/>
      <c r="B18" s="96"/>
      <c r="C18" s="99"/>
      <c r="D18" s="111"/>
      <c r="E18" s="128"/>
      <c r="F18" s="140"/>
      <c r="G18" s="140"/>
    </row>
    <row r="19" spans="1:8" ht="22.5" outlineLevel="1">
      <c r="A19" s="79"/>
      <c r="B19" s="79"/>
      <c r="C19" s="80">
        <v>6050</v>
      </c>
      <c r="D19" s="113" t="s">
        <v>71</v>
      </c>
      <c r="E19" s="66">
        <f>672000+300000</f>
        <v>972000</v>
      </c>
      <c r="F19" s="134"/>
      <c r="G19" s="134">
        <v>420000</v>
      </c>
      <c r="H19" s="120">
        <f>E19+F19-G19</f>
        <v>552000</v>
      </c>
    </row>
    <row r="20" spans="1:8" ht="12.75" outlineLevel="1">
      <c r="A20" s="79"/>
      <c r="B20" s="79"/>
      <c r="C20" s="80"/>
      <c r="D20" s="113"/>
      <c r="E20" s="66"/>
      <c r="F20" s="134"/>
      <c r="G20" s="134"/>
      <c r="H20" s="120"/>
    </row>
    <row r="21" spans="1:8" ht="22.5" outlineLevel="1">
      <c r="A21" s="79"/>
      <c r="B21" s="79"/>
      <c r="C21" s="80">
        <v>6058</v>
      </c>
      <c r="D21" s="113" t="s">
        <v>71</v>
      </c>
      <c r="E21" s="66"/>
      <c r="F21" s="134">
        <f>277852+294206+278558</f>
        <v>850616</v>
      </c>
      <c r="G21" s="134"/>
      <c r="H21" s="120">
        <f>E21+F21-G21</f>
        <v>850616</v>
      </c>
    </row>
    <row r="22" spans="1:8" ht="12.75" outlineLevel="1">
      <c r="A22" s="79"/>
      <c r="B22" s="79"/>
      <c r="C22" s="80"/>
      <c r="D22" s="113"/>
      <c r="E22" s="66"/>
      <c r="F22" s="134"/>
      <c r="G22" s="134"/>
      <c r="H22" s="120"/>
    </row>
    <row r="23" spans="1:8" ht="22.5" outlineLevel="1">
      <c r="A23" s="79"/>
      <c r="B23" s="79"/>
      <c r="C23" s="80">
        <v>6059</v>
      </c>
      <c r="D23" s="113" t="s">
        <v>71</v>
      </c>
      <c r="E23" s="66"/>
      <c r="F23" s="134">
        <f>147103+139279+138926+141769</f>
        <v>567077</v>
      </c>
      <c r="G23" s="134"/>
      <c r="H23" s="120">
        <f>E23+F23-G23</f>
        <v>567077</v>
      </c>
    </row>
    <row r="24" spans="1:8" ht="12.75" outlineLevel="1">
      <c r="A24" s="79"/>
      <c r="B24" s="79"/>
      <c r="C24" s="80"/>
      <c r="D24" s="113"/>
      <c r="E24" s="66"/>
      <c r="F24" s="134"/>
      <c r="G24" s="134"/>
      <c r="H24" s="120"/>
    </row>
    <row r="25" spans="1:8" ht="12.75">
      <c r="A25" s="96"/>
      <c r="B25" s="96"/>
      <c r="C25" s="99"/>
      <c r="D25" s="111"/>
      <c r="E25" s="128"/>
      <c r="F25" s="140"/>
      <c r="G25" s="140"/>
      <c r="H25" s="120"/>
    </row>
    <row r="26" spans="1:8" s="93" customFormat="1" ht="12.75">
      <c r="A26" s="73">
        <v>710</v>
      </c>
      <c r="B26" s="73"/>
      <c r="C26" s="74"/>
      <c r="D26" s="112" t="s">
        <v>17</v>
      </c>
      <c r="E26" s="125">
        <f>E28</f>
        <v>0</v>
      </c>
      <c r="F26" s="125">
        <f>F28</f>
        <v>10140</v>
      </c>
      <c r="G26" s="125">
        <f>G28</f>
        <v>86</v>
      </c>
      <c r="H26" s="120">
        <f>E26+F26-G26</f>
        <v>10054</v>
      </c>
    </row>
    <row r="27" spans="1:8" ht="12.75">
      <c r="A27" s="94"/>
      <c r="B27" s="94"/>
      <c r="C27" s="95"/>
      <c r="D27" s="111"/>
      <c r="E27" s="128"/>
      <c r="F27" s="140"/>
      <c r="G27" s="140"/>
      <c r="H27" s="120"/>
    </row>
    <row r="28" spans="1:8" s="90" customFormat="1" ht="12.75">
      <c r="A28" s="77"/>
      <c r="B28" s="77">
        <v>71015</v>
      </c>
      <c r="C28" s="78"/>
      <c r="D28" s="110" t="s">
        <v>18</v>
      </c>
      <c r="E28" s="127"/>
      <c r="F28" s="139">
        <f>SUM(F30:F34)</f>
        <v>10140</v>
      </c>
      <c r="G28" s="139">
        <f>SUM(G30:G34)</f>
        <v>86</v>
      </c>
      <c r="H28" s="120">
        <f>E28+F28-G28</f>
        <v>10054</v>
      </c>
    </row>
    <row r="29" spans="1:8" s="90" customFormat="1" ht="12.75" outlineLevel="1">
      <c r="A29" s="77"/>
      <c r="B29" s="77"/>
      <c r="C29" s="78"/>
      <c r="D29" s="110"/>
      <c r="E29" s="127"/>
      <c r="F29" s="139"/>
      <c r="G29" s="139"/>
      <c r="H29" s="120"/>
    </row>
    <row r="30" spans="1:8" ht="22.5" outlineLevel="1">
      <c r="A30" s="79"/>
      <c r="B30" s="79"/>
      <c r="C30" s="80">
        <v>4010</v>
      </c>
      <c r="D30" s="109" t="s">
        <v>11</v>
      </c>
      <c r="E30" s="66">
        <v>124400</v>
      </c>
      <c r="F30" s="134">
        <v>9274</v>
      </c>
      <c r="G30" s="134"/>
      <c r="H30" s="120">
        <f>E30+F30-G30</f>
        <v>133674</v>
      </c>
    </row>
    <row r="31" spans="1:8" ht="12.75" outlineLevel="1">
      <c r="A31" s="79"/>
      <c r="B31" s="79"/>
      <c r="C31" s="80"/>
      <c r="D31" s="109"/>
      <c r="E31" s="66"/>
      <c r="F31" s="134"/>
      <c r="G31" s="134"/>
      <c r="H31" s="120"/>
    </row>
    <row r="32" spans="1:8" ht="12.75" outlineLevel="1">
      <c r="A32" s="79"/>
      <c r="B32" s="79"/>
      <c r="C32" s="69">
        <v>4110</v>
      </c>
      <c r="D32" s="109" t="s">
        <v>12</v>
      </c>
      <c r="E32" s="66">
        <v>23000</v>
      </c>
      <c r="F32" s="134">
        <v>866</v>
      </c>
      <c r="G32" s="134"/>
      <c r="H32" s="120">
        <f>E32+F32-G32</f>
        <v>23866</v>
      </c>
    </row>
    <row r="33" spans="1:8" ht="12.75" outlineLevel="1">
      <c r="A33" s="79"/>
      <c r="B33" s="79"/>
      <c r="C33" s="69"/>
      <c r="D33" s="109"/>
      <c r="E33" s="66"/>
      <c r="F33" s="134"/>
      <c r="G33" s="134"/>
      <c r="H33" s="120"/>
    </row>
    <row r="34" spans="1:8" ht="12.75" outlineLevel="1">
      <c r="A34" s="79"/>
      <c r="B34" s="79"/>
      <c r="C34" s="69">
        <v>4120</v>
      </c>
      <c r="D34" s="109" t="s">
        <v>13</v>
      </c>
      <c r="E34" s="66">
        <v>3300</v>
      </c>
      <c r="F34" s="134"/>
      <c r="G34" s="134">
        <v>86</v>
      </c>
      <c r="H34" s="120">
        <f>E34+F34-G34</f>
        <v>3214</v>
      </c>
    </row>
    <row r="35" spans="1:8" ht="12.75" outlineLevel="1">
      <c r="A35" s="79"/>
      <c r="B35" s="79"/>
      <c r="C35" s="69"/>
      <c r="D35" s="109"/>
      <c r="E35" s="66"/>
      <c r="F35" s="134"/>
      <c r="G35" s="134"/>
      <c r="H35" s="120"/>
    </row>
    <row r="36" spans="1:8" s="93" customFormat="1" ht="12.75">
      <c r="A36" s="88"/>
      <c r="B36" s="81">
        <v>750</v>
      </c>
      <c r="C36" s="81"/>
      <c r="D36" s="114" t="s">
        <v>72</v>
      </c>
      <c r="E36" s="125"/>
      <c r="F36" s="125">
        <f>F38+F42+F49</f>
        <v>6722</v>
      </c>
      <c r="G36" s="125">
        <f>G38+G42+G49</f>
        <v>3313</v>
      </c>
      <c r="H36" s="120">
        <f aca="true" t="shared" si="0" ref="H36:H42">E36+F36-G36</f>
        <v>3409</v>
      </c>
    </row>
    <row r="37" spans="5:8" ht="12.75" outlineLevel="1">
      <c r="E37" s="128"/>
      <c r="F37" s="140"/>
      <c r="G37" s="140"/>
      <c r="H37" s="120"/>
    </row>
    <row r="38" spans="1:8" s="90" customFormat="1" ht="12.75" outlineLevel="1">
      <c r="A38" s="88"/>
      <c r="B38" s="82">
        <v>75011</v>
      </c>
      <c r="C38" s="82"/>
      <c r="D38" s="119" t="s">
        <v>46</v>
      </c>
      <c r="E38" s="127"/>
      <c r="F38" s="139">
        <f>SUM(F39:F40)</f>
        <v>266</v>
      </c>
      <c r="G38" s="139">
        <f>SUM(G39:G40)</f>
        <v>0</v>
      </c>
      <c r="H38" s="120">
        <f t="shared" si="0"/>
        <v>266</v>
      </c>
    </row>
    <row r="39" spans="1:8" ht="12.75" outlineLevel="2">
      <c r="A39" s="77"/>
      <c r="B39" s="77"/>
      <c r="C39" s="78"/>
      <c r="D39" s="110"/>
      <c r="E39" s="128"/>
      <c r="F39" s="140"/>
      <c r="G39" s="140"/>
      <c r="H39" s="120"/>
    </row>
    <row r="40" spans="1:8" ht="22.5" outlineLevel="2">
      <c r="A40" s="79"/>
      <c r="B40" s="79"/>
      <c r="C40" s="69">
        <v>4440</v>
      </c>
      <c r="D40" s="109" t="s">
        <v>16</v>
      </c>
      <c r="E40" s="66">
        <v>5600</v>
      </c>
      <c r="F40" s="134">
        <v>266</v>
      </c>
      <c r="G40" s="134"/>
      <c r="H40" s="120">
        <f t="shared" si="0"/>
        <v>5866</v>
      </c>
    </row>
    <row r="41" spans="1:8" ht="12.75" outlineLevel="1">
      <c r="A41" s="96"/>
      <c r="B41" s="96"/>
      <c r="C41" s="99"/>
      <c r="D41" s="111"/>
      <c r="E41" s="128"/>
      <c r="F41" s="140"/>
      <c r="G41" s="140"/>
      <c r="H41" s="120"/>
    </row>
    <row r="42" spans="1:8" s="90" customFormat="1" ht="12.75" outlineLevel="1">
      <c r="A42" s="77"/>
      <c r="B42" s="77">
        <v>75020</v>
      </c>
      <c r="C42" s="78"/>
      <c r="D42" s="110" t="s">
        <v>22</v>
      </c>
      <c r="E42" s="127"/>
      <c r="F42" s="127">
        <f>SUM(F44:F48)</f>
        <v>3143</v>
      </c>
      <c r="G42" s="127">
        <f>SUM(G44:G48)</f>
        <v>0</v>
      </c>
      <c r="H42" s="120">
        <f t="shared" si="0"/>
        <v>3143</v>
      </c>
    </row>
    <row r="43" spans="1:8" ht="12.75" outlineLevel="2">
      <c r="A43" s="97"/>
      <c r="B43" s="97"/>
      <c r="C43" s="98"/>
      <c r="D43" s="111"/>
      <c r="E43" s="66"/>
      <c r="F43" s="134"/>
      <c r="G43" s="134"/>
      <c r="H43" s="120"/>
    </row>
    <row r="44" spans="1:8" ht="12.75" outlineLevel="2">
      <c r="A44" s="79"/>
      <c r="B44" s="79"/>
      <c r="C44" s="69"/>
      <c r="D44" s="109"/>
      <c r="E44" s="66"/>
      <c r="F44" s="134"/>
      <c r="G44" s="134"/>
      <c r="H44" s="120"/>
    </row>
    <row r="45" spans="1:8" ht="22.5" outlineLevel="2">
      <c r="A45" s="79"/>
      <c r="B45" s="79"/>
      <c r="C45" s="69">
        <v>4440</v>
      </c>
      <c r="D45" s="109" t="s">
        <v>16</v>
      </c>
      <c r="E45" s="66">
        <f>49500+700</f>
        <v>50200</v>
      </c>
      <c r="F45" s="134">
        <v>2411</v>
      </c>
      <c r="G45" s="134"/>
      <c r="H45" s="120">
        <f>E45+F45-G45</f>
        <v>52611</v>
      </c>
    </row>
    <row r="46" spans="1:8" ht="12.75" outlineLevel="2">
      <c r="A46" s="79"/>
      <c r="B46" s="79"/>
      <c r="C46" s="69"/>
      <c r="D46" s="109"/>
      <c r="E46" s="66"/>
      <c r="F46" s="134"/>
      <c r="G46" s="134"/>
      <c r="H46" s="120"/>
    </row>
    <row r="47" spans="1:8" ht="22.5" outlineLevel="2">
      <c r="A47" s="79"/>
      <c r="B47" s="79"/>
      <c r="C47" s="69">
        <v>4610</v>
      </c>
      <c r="D47" s="109" t="s">
        <v>82</v>
      </c>
      <c r="E47" s="66"/>
      <c r="F47" s="134">
        <v>732</v>
      </c>
      <c r="G47" s="134"/>
      <c r="H47" s="120">
        <f>E47+F47-G47</f>
        <v>732</v>
      </c>
    </row>
    <row r="48" spans="1:8" ht="12.75" outlineLevel="2">
      <c r="A48" s="79"/>
      <c r="B48" s="79"/>
      <c r="C48" s="69"/>
      <c r="D48" s="109"/>
      <c r="E48" s="66"/>
      <c r="F48" s="134"/>
      <c r="G48" s="134"/>
      <c r="H48" s="120"/>
    </row>
    <row r="49" spans="1:8" s="90" customFormat="1" ht="12.75" outlineLevel="1">
      <c r="A49" s="83"/>
      <c r="B49" s="83">
        <v>75045</v>
      </c>
      <c r="C49" s="84"/>
      <c r="D49" s="115" t="s">
        <v>23</v>
      </c>
      <c r="E49" s="131"/>
      <c r="F49" s="142">
        <f>SUM(F51:F61)</f>
        <v>3313</v>
      </c>
      <c r="G49" s="142">
        <f>SUM(G51:G61)</f>
        <v>3313</v>
      </c>
      <c r="H49" s="120">
        <f>E49+F49-G49</f>
        <v>0</v>
      </c>
    </row>
    <row r="50" spans="1:8" ht="12.75" outlineLevel="2">
      <c r="A50" s="83"/>
      <c r="B50" s="83"/>
      <c r="C50" s="84"/>
      <c r="D50" s="115"/>
      <c r="E50" s="66"/>
      <c r="F50" s="134"/>
      <c r="G50" s="134"/>
      <c r="H50" s="120"/>
    </row>
    <row r="51" spans="1:8" ht="22.5" outlineLevel="2">
      <c r="A51" s="79"/>
      <c r="B51" s="79"/>
      <c r="C51" s="69">
        <v>3030</v>
      </c>
      <c r="D51" s="109" t="s">
        <v>21</v>
      </c>
      <c r="E51" s="66">
        <v>10000</v>
      </c>
      <c r="F51" s="134"/>
      <c r="G51" s="134">
        <v>1000</v>
      </c>
      <c r="H51" s="120">
        <f>E51+F51-G51</f>
        <v>9000</v>
      </c>
    </row>
    <row r="52" spans="1:8" ht="12.75" outlineLevel="2">
      <c r="A52" s="79"/>
      <c r="B52" s="79"/>
      <c r="C52" s="69"/>
      <c r="D52" s="109"/>
      <c r="E52" s="66"/>
      <c r="F52" s="134"/>
      <c r="G52" s="134"/>
      <c r="H52" s="120"/>
    </row>
    <row r="53" spans="1:8" ht="12.75" outlineLevel="2">
      <c r="A53" s="79"/>
      <c r="B53" s="79"/>
      <c r="C53" s="69">
        <v>4210</v>
      </c>
      <c r="D53" s="109" t="s">
        <v>6</v>
      </c>
      <c r="E53" s="66">
        <v>12000</v>
      </c>
      <c r="F53" s="134">
        <v>2730</v>
      </c>
      <c r="G53" s="134"/>
      <c r="H53" s="120">
        <f>E53+F53-G53</f>
        <v>14730</v>
      </c>
    </row>
    <row r="54" spans="1:8" ht="12.75" outlineLevel="2">
      <c r="A54" s="79"/>
      <c r="B54" s="79"/>
      <c r="C54" s="69"/>
      <c r="D54" s="109"/>
      <c r="E54" s="66"/>
      <c r="F54" s="134"/>
      <c r="G54" s="134"/>
      <c r="H54" s="120"/>
    </row>
    <row r="55" spans="1:8" ht="12.75" outlineLevel="2">
      <c r="A55" s="79"/>
      <c r="B55" s="79"/>
      <c r="C55" s="69">
        <v>4270</v>
      </c>
      <c r="D55" s="109" t="s">
        <v>14</v>
      </c>
      <c r="E55" s="66">
        <v>1000</v>
      </c>
      <c r="F55" s="134">
        <v>583</v>
      </c>
      <c r="G55" s="134"/>
      <c r="H55" s="120">
        <f>E55+F55-G55</f>
        <v>1583</v>
      </c>
    </row>
    <row r="56" spans="1:8" ht="12.75" outlineLevel="2">
      <c r="A56" s="79"/>
      <c r="B56" s="79"/>
      <c r="C56" s="69"/>
      <c r="D56" s="109"/>
      <c r="H56" s="120"/>
    </row>
    <row r="57" spans="1:8" ht="12.75" outlineLevel="2">
      <c r="A57" s="79"/>
      <c r="B57" s="79"/>
      <c r="C57" s="69">
        <v>4280</v>
      </c>
      <c r="D57" s="109" t="s">
        <v>24</v>
      </c>
      <c r="E57" s="66">
        <v>18000</v>
      </c>
      <c r="F57" s="134"/>
      <c r="G57" s="134"/>
      <c r="H57" s="120">
        <f>E57+F57-G57</f>
        <v>18000</v>
      </c>
    </row>
    <row r="58" spans="1:8" ht="12.75" outlineLevel="2">
      <c r="A58" s="79"/>
      <c r="B58" s="79"/>
      <c r="C58" s="69"/>
      <c r="D58" s="109"/>
      <c r="E58" s="66"/>
      <c r="F58" s="134"/>
      <c r="G58" s="134"/>
      <c r="H58" s="120"/>
    </row>
    <row r="59" spans="1:8" ht="12.75" outlineLevel="2">
      <c r="A59" s="79"/>
      <c r="B59" s="79"/>
      <c r="C59" s="69">
        <v>4300</v>
      </c>
      <c r="D59" s="109" t="s">
        <v>51</v>
      </c>
      <c r="E59" s="66">
        <f>9500-4400</f>
        <v>5100</v>
      </c>
      <c r="F59" s="134"/>
      <c r="G59" s="134">
        <v>1030</v>
      </c>
      <c r="H59" s="120">
        <f>E59+F59-G59</f>
        <v>4070</v>
      </c>
    </row>
    <row r="60" spans="1:8" ht="12.75" outlineLevel="2">
      <c r="A60" s="79"/>
      <c r="B60" s="79"/>
      <c r="C60" s="69"/>
      <c r="D60" s="109"/>
      <c r="E60" s="66"/>
      <c r="F60" s="134"/>
      <c r="G60" s="134"/>
      <c r="H60" s="120"/>
    </row>
    <row r="61" spans="1:8" ht="12.75" outlineLevel="2">
      <c r="A61" s="79"/>
      <c r="B61" s="79"/>
      <c r="C61" s="69">
        <v>4410</v>
      </c>
      <c r="D61" s="109" t="s">
        <v>52</v>
      </c>
      <c r="E61" s="66">
        <v>1400</v>
      </c>
      <c r="F61" s="134"/>
      <c r="G61" s="134">
        <f>583+700</f>
        <v>1283</v>
      </c>
      <c r="H61" s="120">
        <f>E61+F61-G61</f>
        <v>117</v>
      </c>
    </row>
    <row r="62" spans="1:8" ht="12.75" outlineLevel="2">
      <c r="A62" s="79"/>
      <c r="B62" s="79"/>
      <c r="C62" s="69"/>
      <c r="D62" s="109"/>
      <c r="E62" s="66"/>
      <c r="F62" s="134"/>
      <c r="G62" s="134"/>
      <c r="H62" s="120"/>
    </row>
    <row r="63" spans="1:8" s="93" customFormat="1" ht="12.75">
      <c r="A63" s="79">
        <v>801</v>
      </c>
      <c r="B63" s="79"/>
      <c r="C63" s="69"/>
      <c r="D63" s="116" t="s">
        <v>56</v>
      </c>
      <c r="E63" s="132">
        <f>E65+E71</f>
        <v>0</v>
      </c>
      <c r="F63" s="132">
        <f>F65+F71</f>
        <v>13773</v>
      </c>
      <c r="G63" s="132">
        <f>G65+G71</f>
        <v>0</v>
      </c>
      <c r="H63" s="120">
        <f>E63+F63-G63</f>
        <v>13773</v>
      </c>
    </row>
    <row r="64" spans="1:8" ht="12.75">
      <c r="A64" s="79"/>
      <c r="B64" s="79"/>
      <c r="C64" s="69"/>
      <c r="D64" s="109"/>
      <c r="E64" s="66"/>
      <c r="F64" s="134"/>
      <c r="G64" s="134"/>
      <c r="H64" s="120"/>
    </row>
    <row r="65" spans="1:8" s="90" customFormat="1" ht="12.75">
      <c r="A65" s="79"/>
      <c r="B65" s="83">
        <v>80130</v>
      </c>
      <c r="C65" s="69"/>
      <c r="D65" s="115" t="s">
        <v>59</v>
      </c>
      <c r="E65" s="131"/>
      <c r="F65" s="142">
        <f>SUM(F66:F69)</f>
        <v>11126</v>
      </c>
      <c r="G65" s="142">
        <f>SUM(G66:G69)</f>
        <v>0</v>
      </c>
      <c r="H65" s="120">
        <f>E65+F65-G65</f>
        <v>11126</v>
      </c>
    </row>
    <row r="66" spans="1:8" ht="12.75" outlineLevel="1">
      <c r="A66" s="79"/>
      <c r="B66" s="79"/>
      <c r="C66" s="69"/>
      <c r="D66" s="109"/>
      <c r="E66" s="66"/>
      <c r="F66" s="134"/>
      <c r="G66" s="134"/>
      <c r="H66" s="120"/>
    </row>
    <row r="67" spans="1:8" ht="12.75" outlineLevel="1">
      <c r="A67" s="79"/>
      <c r="B67" s="79"/>
      <c r="C67" s="69">
        <v>4140</v>
      </c>
      <c r="D67" s="109" t="s">
        <v>83</v>
      </c>
      <c r="E67" s="66"/>
      <c r="F67" s="134">
        <v>3700</v>
      </c>
      <c r="G67" s="134"/>
      <c r="H67" s="120">
        <f>E67+F67-G67</f>
        <v>3700</v>
      </c>
    </row>
    <row r="68" spans="1:8" ht="12.75" outlineLevel="1">
      <c r="A68" s="79"/>
      <c r="B68" s="79"/>
      <c r="C68" s="69"/>
      <c r="D68" s="109"/>
      <c r="E68" s="66"/>
      <c r="F68" s="134"/>
      <c r="G68" s="134"/>
      <c r="H68" s="120"/>
    </row>
    <row r="69" spans="1:8" ht="22.5" outlineLevel="1">
      <c r="A69" s="79"/>
      <c r="B69" s="79"/>
      <c r="C69" s="69">
        <v>4240</v>
      </c>
      <c r="D69" s="109" t="s">
        <v>76</v>
      </c>
      <c r="E69" s="66">
        <v>20000</v>
      </c>
      <c r="F69" s="134">
        <f>3000+4426</f>
        <v>7426</v>
      </c>
      <c r="G69" s="134"/>
      <c r="H69" s="120">
        <f>E69+F69-G69</f>
        <v>27426</v>
      </c>
    </row>
    <row r="70" spans="1:8" ht="12.75" outlineLevel="1">
      <c r="A70" s="79"/>
      <c r="B70" s="79"/>
      <c r="C70" s="69"/>
      <c r="D70" s="109"/>
      <c r="E70" s="66"/>
      <c r="F70" s="134"/>
      <c r="G70" s="134"/>
      <c r="H70" s="120"/>
    </row>
    <row r="71" spans="1:8" s="90" customFormat="1" ht="12.75">
      <c r="A71" s="79"/>
      <c r="B71" s="83">
        <v>80195</v>
      </c>
      <c r="C71" s="69"/>
      <c r="D71" s="115" t="s">
        <v>25</v>
      </c>
      <c r="E71" s="131"/>
      <c r="F71" s="142">
        <f>SUM(F72:F79)</f>
        <v>2647</v>
      </c>
      <c r="G71" s="142">
        <f>SUM(G72:G79)</f>
        <v>0</v>
      </c>
      <c r="H71" s="120">
        <f>E71+F71-G71</f>
        <v>2647</v>
      </c>
    </row>
    <row r="72" spans="1:8" ht="12.75" outlineLevel="1">
      <c r="A72" s="79"/>
      <c r="B72" s="79"/>
      <c r="C72" s="69"/>
      <c r="D72" s="109"/>
      <c r="E72" s="66"/>
      <c r="F72" s="134"/>
      <c r="G72" s="134"/>
      <c r="H72" s="120"/>
    </row>
    <row r="73" spans="1:8" ht="22.5" outlineLevel="1">
      <c r="A73" s="79"/>
      <c r="B73" s="79"/>
      <c r="C73" s="69">
        <v>4010</v>
      </c>
      <c r="D73" s="109" t="s">
        <v>11</v>
      </c>
      <c r="E73" s="66">
        <v>126100</v>
      </c>
      <c r="F73" s="134">
        <v>2180</v>
      </c>
      <c r="G73" s="134"/>
      <c r="H73" s="120">
        <f>E73+F73-G73</f>
        <v>128280</v>
      </c>
    </row>
    <row r="74" spans="1:8" ht="12.75" outlineLevel="1">
      <c r="A74" s="79"/>
      <c r="B74" s="79"/>
      <c r="C74" s="69"/>
      <c r="D74" s="109"/>
      <c r="E74" s="66"/>
      <c r="F74" s="134"/>
      <c r="G74" s="134"/>
      <c r="H74" s="120"/>
    </row>
    <row r="75" spans="1:8" ht="12.75" outlineLevel="1">
      <c r="A75" s="79"/>
      <c r="B75" s="79"/>
      <c r="C75" s="69">
        <v>4110</v>
      </c>
      <c r="D75" s="109" t="s">
        <v>57</v>
      </c>
      <c r="E75" s="66">
        <v>23320</v>
      </c>
      <c r="F75" s="134">
        <v>381</v>
      </c>
      <c r="G75" s="134"/>
      <c r="H75" s="120">
        <f>E75+F75-G75</f>
        <v>23701</v>
      </c>
    </row>
    <row r="76" spans="1:8" ht="12.75" outlineLevel="1">
      <c r="A76" s="79"/>
      <c r="B76" s="79"/>
      <c r="C76" s="69"/>
      <c r="D76" s="109"/>
      <c r="E76" s="66"/>
      <c r="F76" s="134"/>
      <c r="G76" s="134"/>
      <c r="H76" s="120"/>
    </row>
    <row r="77" spans="1:8" ht="12.75" outlineLevel="1">
      <c r="A77" s="79"/>
      <c r="B77" s="79"/>
      <c r="C77" s="69">
        <v>4120</v>
      </c>
      <c r="D77" s="109" t="s">
        <v>13</v>
      </c>
      <c r="E77" s="66">
        <v>3270</v>
      </c>
      <c r="F77" s="134">
        <v>53</v>
      </c>
      <c r="G77" s="134"/>
      <c r="H77" s="120">
        <f>E77+F77-G77</f>
        <v>3323</v>
      </c>
    </row>
    <row r="78" spans="1:8" ht="12.75" outlineLevel="1">
      <c r="A78" s="79"/>
      <c r="B78" s="79"/>
      <c r="C78" s="69"/>
      <c r="D78" s="109"/>
      <c r="E78" s="66"/>
      <c r="F78" s="134"/>
      <c r="G78" s="134"/>
      <c r="H78" s="120"/>
    </row>
    <row r="79" spans="1:8" ht="22.5" outlineLevel="1">
      <c r="A79" s="79"/>
      <c r="B79" s="79"/>
      <c r="C79" s="69">
        <v>4440</v>
      </c>
      <c r="D79" s="109" t="s">
        <v>16</v>
      </c>
      <c r="E79" s="66">
        <v>49100</v>
      </c>
      <c r="F79" s="134">
        <v>33</v>
      </c>
      <c r="G79" s="134"/>
      <c r="H79" s="120">
        <f>E79+F79-G79</f>
        <v>49133</v>
      </c>
    </row>
    <row r="80" spans="1:8" ht="12.75">
      <c r="A80" s="79"/>
      <c r="B80" s="79"/>
      <c r="C80" s="69"/>
      <c r="D80" s="109"/>
      <c r="E80" s="66"/>
      <c r="F80" s="134"/>
      <c r="G80" s="134"/>
      <c r="H80" s="120"/>
    </row>
    <row r="81" spans="1:8" s="93" customFormat="1" ht="12.75">
      <c r="A81" s="73">
        <v>803</v>
      </c>
      <c r="B81" s="73"/>
      <c r="C81" s="74"/>
      <c r="D81" s="112" t="s">
        <v>69</v>
      </c>
      <c r="E81" s="125"/>
      <c r="F81" s="137">
        <f>F83</f>
        <v>947</v>
      </c>
      <c r="G81" s="137">
        <f>G83</f>
        <v>947</v>
      </c>
      <c r="H81" s="120">
        <f>E81+F81-G81</f>
        <v>0</v>
      </c>
    </row>
    <row r="82" spans="1:8" ht="12.75">
      <c r="A82" s="94"/>
      <c r="B82" s="94"/>
      <c r="C82" s="95"/>
      <c r="D82" s="111"/>
      <c r="E82" s="128"/>
      <c r="F82" s="140"/>
      <c r="G82" s="140"/>
      <c r="H82" s="120"/>
    </row>
    <row r="83" spans="1:8" s="90" customFormat="1" ht="22.5">
      <c r="A83" s="77"/>
      <c r="B83" s="77">
        <v>80309</v>
      </c>
      <c r="C83" s="78"/>
      <c r="D83" s="110" t="s">
        <v>70</v>
      </c>
      <c r="E83" s="127"/>
      <c r="F83" s="127">
        <f>SUM(F85:F91)</f>
        <v>947</v>
      </c>
      <c r="G83" s="127">
        <f>SUM(G85:G91)</f>
        <v>947</v>
      </c>
      <c r="H83" s="120">
        <f>E83+F83-G83</f>
        <v>0</v>
      </c>
    </row>
    <row r="84" spans="1:8" s="90" customFormat="1" ht="12.75">
      <c r="A84" s="77"/>
      <c r="B84" s="77"/>
      <c r="C84" s="78"/>
      <c r="D84" s="110"/>
      <c r="E84" s="127"/>
      <c r="F84" s="127"/>
      <c r="G84" s="127"/>
      <c r="H84" s="120"/>
    </row>
    <row r="85" spans="1:8" ht="12.75" outlineLevel="1">
      <c r="A85" s="79"/>
      <c r="B85" s="79"/>
      <c r="C85" s="69">
        <v>4308</v>
      </c>
      <c r="D85" s="109" t="s">
        <v>60</v>
      </c>
      <c r="E85" s="66">
        <v>710</v>
      </c>
      <c r="F85" s="134"/>
      <c r="G85" s="134">
        <v>710</v>
      </c>
      <c r="H85" s="120">
        <f>E85+F85-G85</f>
        <v>0</v>
      </c>
    </row>
    <row r="86" spans="1:8" ht="12.75" outlineLevel="1">
      <c r="A86" s="79"/>
      <c r="B86" s="79"/>
      <c r="C86" s="69"/>
      <c r="D86" s="109"/>
      <c r="E86" s="66"/>
      <c r="F86" s="134"/>
      <c r="G86" s="134"/>
      <c r="H86" s="120"/>
    </row>
    <row r="87" spans="1:8" ht="12.75" outlineLevel="1">
      <c r="A87" s="79"/>
      <c r="B87" s="79"/>
      <c r="C87" s="69">
        <v>4309</v>
      </c>
      <c r="D87" s="109" t="s">
        <v>60</v>
      </c>
      <c r="E87" s="66">
        <v>237</v>
      </c>
      <c r="F87" s="134"/>
      <c r="G87" s="134">
        <v>237</v>
      </c>
      <c r="H87" s="120">
        <f>E87+F87-G87</f>
        <v>0</v>
      </c>
    </row>
    <row r="88" spans="1:8" ht="12.75" outlineLevel="1">
      <c r="A88" s="79"/>
      <c r="B88" s="79"/>
      <c r="C88" s="69"/>
      <c r="D88" s="109"/>
      <c r="E88" s="66"/>
      <c r="F88" s="134"/>
      <c r="G88" s="134"/>
      <c r="H88" s="120"/>
    </row>
    <row r="89" spans="1:8" ht="12.75" outlineLevel="1">
      <c r="A89" s="79"/>
      <c r="B89" s="79"/>
      <c r="C89" s="69">
        <v>4178</v>
      </c>
      <c r="D89" s="109" t="s">
        <v>73</v>
      </c>
      <c r="E89" s="66"/>
      <c r="F89" s="134">
        <v>710</v>
      </c>
      <c r="G89" s="134"/>
      <c r="H89" s="120">
        <f>E89+F89-G89</f>
        <v>710</v>
      </c>
    </row>
    <row r="90" spans="1:8" ht="12.75" outlineLevel="1">
      <c r="A90" s="79"/>
      <c r="B90" s="79"/>
      <c r="C90" s="69"/>
      <c r="D90" s="109"/>
      <c r="E90" s="66"/>
      <c r="F90" s="134"/>
      <c r="G90" s="134"/>
      <c r="H90" s="120"/>
    </row>
    <row r="91" spans="1:8" ht="12.75" outlineLevel="1">
      <c r="A91" s="79"/>
      <c r="B91" s="79"/>
      <c r="C91" s="69">
        <v>4179</v>
      </c>
      <c r="D91" s="109" t="s">
        <v>73</v>
      </c>
      <c r="E91" s="66"/>
      <c r="F91" s="134">
        <v>237</v>
      </c>
      <c r="G91" s="134"/>
      <c r="H91" s="120">
        <f>E91+F91-G91</f>
        <v>237</v>
      </c>
    </row>
    <row r="92" spans="1:8" ht="12.75">
      <c r="A92" s="79"/>
      <c r="B92" s="79"/>
      <c r="C92" s="69"/>
      <c r="D92" s="109"/>
      <c r="E92" s="66"/>
      <c r="F92" s="134"/>
      <c r="G92" s="134"/>
      <c r="H92" s="120"/>
    </row>
    <row r="93" spans="1:8" s="64" customFormat="1" ht="12.75">
      <c r="A93" s="73">
        <v>852</v>
      </c>
      <c r="B93" s="73"/>
      <c r="C93" s="74"/>
      <c r="D93" s="112" t="s">
        <v>53</v>
      </c>
      <c r="E93" s="125"/>
      <c r="F93" s="125">
        <f>F95+F99</f>
        <v>25310</v>
      </c>
      <c r="G93" s="125">
        <f>G95+G99</f>
        <v>0</v>
      </c>
      <c r="H93" s="120">
        <f>E93+F93-G93</f>
        <v>25310</v>
      </c>
    </row>
    <row r="94" spans="1:8" ht="12.75">
      <c r="A94" s="75"/>
      <c r="B94" s="75"/>
      <c r="C94" s="76"/>
      <c r="D94" s="111"/>
      <c r="E94" s="128"/>
      <c r="F94" s="140"/>
      <c r="G94" s="140"/>
      <c r="H94" s="120"/>
    </row>
    <row r="95" spans="1:8" s="65" customFormat="1" ht="12.75">
      <c r="A95" s="77"/>
      <c r="B95" s="77">
        <v>85202</v>
      </c>
      <c r="C95" s="78"/>
      <c r="D95" s="110" t="s">
        <v>54</v>
      </c>
      <c r="E95" s="127"/>
      <c r="F95" s="127">
        <f>SUM(F97:F98)</f>
        <v>4200</v>
      </c>
      <c r="G95" s="127">
        <f>SUM(G97:G98)</f>
        <v>0</v>
      </c>
      <c r="H95" s="120">
        <f>E95+F95-G95</f>
        <v>4200</v>
      </c>
    </row>
    <row r="96" spans="1:8" ht="12.75" outlineLevel="1">
      <c r="A96" s="75"/>
      <c r="B96" s="75"/>
      <c r="C96" s="76"/>
      <c r="D96" s="111"/>
      <c r="E96" s="128"/>
      <c r="F96" s="140"/>
      <c r="G96" s="140"/>
      <c r="H96" s="120"/>
    </row>
    <row r="97" spans="1:8" ht="12.75" outlineLevel="1">
      <c r="A97" s="96"/>
      <c r="B97" s="96"/>
      <c r="C97" s="99">
        <v>4210</v>
      </c>
      <c r="D97" s="111" t="s">
        <v>6</v>
      </c>
      <c r="E97" s="128">
        <v>980400</v>
      </c>
      <c r="F97" s="140">
        <v>4200</v>
      </c>
      <c r="G97" s="140"/>
      <c r="H97" s="120">
        <f>E97+F97-G97</f>
        <v>984600</v>
      </c>
    </row>
    <row r="98" spans="1:8" ht="12.75" outlineLevel="1">
      <c r="A98" s="96"/>
      <c r="B98" s="96"/>
      <c r="C98" s="99"/>
      <c r="D98" s="111"/>
      <c r="E98" s="128"/>
      <c r="F98" s="140"/>
      <c r="G98" s="140"/>
      <c r="H98" s="120"/>
    </row>
    <row r="99" spans="1:8" s="65" customFormat="1" ht="12.75">
      <c r="A99" s="77"/>
      <c r="B99" s="77">
        <v>85204</v>
      </c>
      <c r="C99" s="78"/>
      <c r="D99" s="110" t="s">
        <v>55</v>
      </c>
      <c r="E99" s="127"/>
      <c r="F99" s="139">
        <f>SUM(F100:F105)</f>
        <v>21110</v>
      </c>
      <c r="G99" s="139">
        <f>SUM(G100:G105)</f>
        <v>0</v>
      </c>
      <c r="H99" s="120">
        <f>E99+F99-G99</f>
        <v>21110</v>
      </c>
    </row>
    <row r="100" spans="1:8" ht="12.75" outlineLevel="1">
      <c r="A100" s="75"/>
      <c r="B100" s="75"/>
      <c r="C100" s="76"/>
      <c r="D100" s="111"/>
      <c r="E100" s="128"/>
      <c r="F100" s="140"/>
      <c r="G100" s="140"/>
      <c r="H100" s="120"/>
    </row>
    <row r="101" spans="1:8" ht="12.75" outlineLevel="1">
      <c r="A101" s="96"/>
      <c r="B101" s="96"/>
      <c r="C101" s="99">
        <v>4170</v>
      </c>
      <c r="D101" s="111" t="s">
        <v>74</v>
      </c>
      <c r="E101" s="128">
        <f>53400-26100</f>
        <v>27300</v>
      </c>
      <c r="F101" s="140">
        <v>17770</v>
      </c>
      <c r="G101" s="140"/>
      <c r="H101" s="120">
        <f>E101+F101-G101</f>
        <v>45070</v>
      </c>
    </row>
    <row r="102" spans="1:8" ht="12.75" outlineLevel="1">
      <c r="A102" s="96"/>
      <c r="B102" s="96"/>
      <c r="C102" s="99"/>
      <c r="D102" s="111"/>
      <c r="E102" s="128"/>
      <c r="F102" s="140"/>
      <c r="G102" s="140"/>
      <c r="H102" s="120"/>
    </row>
    <row r="103" spans="1:8" ht="12.75" outlineLevel="1">
      <c r="A103" s="96"/>
      <c r="B103" s="96"/>
      <c r="C103" s="99">
        <v>4110</v>
      </c>
      <c r="D103" s="111" t="s">
        <v>57</v>
      </c>
      <c r="E103" s="128">
        <v>4400</v>
      </c>
      <c r="F103" s="140">
        <v>2930</v>
      </c>
      <c r="G103" s="140"/>
      <c r="H103" s="120">
        <f>E103+F103-G103</f>
        <v>7330</v>
      </c>
    </row>
    <row r="104" spans="1:8" ht="12.75" outlineLevel="1">
      <c r="A104" s="96"/>
      <c r="B104" s="96"/>
      <c r="C104" s="99"/>
      <c r="D104" s="111"/>
      <c r="E104" s="128"/>
      <c r="F104" s="140"/>
      <c r="G104" s="140"/>
      <c r="H104" s="120"/>
    </row>
    <row r="105" spans="1:8" ht="12.75" outlineLevel="1">
      <c r="A105" s="96"/>
      <c r="B105" s="96"/>
      <c r="C105" s="99">
        <v>4120</v>
      </c>
      <c r="D105" s="111" t="s">
        <v>13</v>
      </c>
      <c r="E105" s="128">
        <v>700</v>
      </c>
      <c r="F105" s="140">
        <v>410</v>
      </c>
      <c r="G105" s="140"/>
      <c r="H105" s="120">
        <f>E105+F105-G105</f>
        <v>1110</v>
      </c>
    </row>
    <row r="106" spans="1:8" ht="12.75" outlineLevel="1">
      <c r="A106" s="96"/>
      <c r="B106" s="96"/>
      <c r="C106" s="99"/>
      <c r="D106" s="111"/>
      <c r="E106" s="128"/>
      <c r="F106" s="140"/>
      <c r="G106" s="140"/>
      <c r="H106" s="120"/>
    </row>
    <row r="107" spans="1:8" s="64" customFormat="1" ht="22.5">
      <c r="A107" s="73">
        <v>853</v>
      </c>
      <c r="B107" s="73"/>
      <c r="C107" s="74"/>
      <c r="D107" s="112" t="s">
        <v>87</v>
      </c>
      <c r="E107" s="125">
        <f>E109</f>
        <v>0</v>
      </c>
      <c r="F107" s="125">
        <f>F109</f>
        <v>1648</v>
      </c>
      <c r="G107" s="125">
        <f>G109</f>
        <v>0</v>
      </c>
      <c r="H107" s="153">
        <f>E107+F107-G107</f>
        <v>1648</v>
      </c>
    </row>
    <row r="108" spans="1:8" ht="12.75" outlineLevel="1">
      <c r="A108" s="96"/>
      <c r="B108" s="96"/>
      <c r="C108" s="99"/>
      <c r="D108" s="111"/>
      <c r="E108" s="128"/>
      <c r="F108" s="140"/>
      <c r="G108" s="140"/>
      <c r="H108" s="120"/>
    </row>
    <row r="109" spans="1:8" ht="12.75">
      <c r="A109" s="145"/>
      <c r="B109" s="146">
        <v>85334</v>
      </c>
      <c r="C109" s="147"/>
      <c r="D109" s="148" t="s">
        <v>86</v>
      </c>
      <c r="E109" s="131">
        <f>SUM(E111:E113)</f>
        <v>0</v>
      </c>
      <c r="F109" s="131">
        <f>SUM(F111:F113)</f>
        <v>1648</v>
      </c>
      <c r="G109" s="131">
        <f>SUM(G111:G113)</f>
        <v>0</v>
      </c>
      <c r="H109" s="149">
        <f>E109+F109-G109</f>
        <v>1648</v>
      </c>
    </row>
    <row r="110" spans="1:8" ht="12.75">
      <c r="A110" s="145"/>
      <c r="B110" s="146"/>
      <c r="C110" s="147"/>
      <c r="D110" s="148"/>
      <c r="E110" s="122"/>
      <c r="F110" s="122"/>
      <c r="G110" s="122"/>
      <c r="H110" s="150"/>
    </row>
    <row r="111" spans="1:8" ht="25.5">
      <c r="A111" s="145"/>
      <c r="B111" s="145"/>
      <c r="C111" s="151">
        <v>4010</v>
      </c>
      <c r="D111" s="152" t="s">
        <v>11</v>
      </c>
      <c r="E111" s="122"/>
      <c r="F111" s="122">
        <v>1397</v>
      </c>
      <c r="G111" s="122"/>
      <c r="H111" s="150">
        <f>E111+F111-G111</f>
        <v>1397</v>
      </c>
    </row>
    <row r="112" spans="1:8" ht="12.75">
      <c r="A112" s="145"/>
      <c r="B112" s="145"/>
      <c r="C112" s="147"/>
      <c r="D112" s="152"/>
      <c r="E112" s="122"/>
      <c r="F112" s="122"/>
      <c r="G112" s="122"/>
      <c r="H112" s="150"/>
    </row>
    <row r="113" spans="1:8" ht="25.5">
      <c r="A113" s="145"/>
      <c r="B113" s="145"/>
      <c r="C113" s="147">
        <v>4110</v>
      </c>
      <c r="D113" s="152" t="s">
        <v>12</v>
      </c>
      <c r="E113" s="122"/>
      <c r="F113" s="122">
        <v>251</v>
      </c>
      <c r="G113" s="122"/>
      <c r="H113" s="150">
        <f>E113+F113-G113</f>
        <v>251</v>
      </c>
    </row>
    <row r="114" spans="1:8" ht="12.75" outlineLevel="1">
      <c r="A114" s="96"/>
      <c r="B114" s="96"/>
      <c r="C114" s="99"/>
      <c r="D114" s="111"/>
      <c r="E114" s="128"/>
      <c r="F114" s="140"/>
      <c r="G114" s="140"/>
      <c r="H114" s="120"/>
    </row>
    <row r="115" spans="1:8" s="64" customFormat="1" ht="22.5">
      <c r="A115" s="79">
        <v>854</v>
      </c>
      <c r="B115" s="79"/>
      <c r="C115" s="85"/>
      <c r="D115" s="116" t="s">
        <v>61</v>
      </c>
      <c r="E115" s="132"/>
      <c r="F115" s="132">
        <f>F117+F120</f>
        <v>177035</v>
      </c>
      <c r="G115" s="132">
        <f>G117+G120</f>
        <v>950000</v>
      </c>
      <c r="H115" s="120">
        <f>E115+F115-G115</f>
        <v>-772965</v>
      </c>
    </row>
    <row r="116" spans="1:8" ht="12.75">
      <c r="A116" s="70"/>
      <c r="B116" s="70"/>
      <c r="C116" s="69"/>
      <c r="D116" s="109"/>
      <c r="E116" s="66"/>
      <c r="F116" s="134"/>
      <c r="G116" s="134"/>
      <c r="H116" s="120"/>
    </row>
    <row r="117" spans="1:8" s="65" customFormat="1" ht="12.75">
      <c r="A117" s="83"/>
      <c r="B117" s="83">
        <v>85401</v>
      </c>
      <c r="C117" s="84"/>
      <c r="D117" s="115" t="s">
        <v>62</v>
      </c>
      <c r="E117" s="131">
        <f>SUM(E118:E119)</f>
        <v>0</v>
      </c>
      <c r="F117" s="142">
        <f>SUM(F118:F119)</f>
        <v>13000</v>
      </c>
      <c r="G117" s="142">
        <f>SUM(G118:G119)</f>
        <v>0</v>
      </c>
      <c r="H117" s="120">
        <f>E117+F117-G117</f>
        <v>13000</v>
      </c>
    </row>
    <row r="118" spans="1:8" ht="12.75" outlineLevel="1">
      <c r="A118" s="89"/>
      <c r="B118" s="89"/>
      <c r="C118" s="102">
        <v>4220</v>
      </c>
      <c r="D118" s="109" t="s">
        <v>81</v>
      </c>
      <c r="E118" s="66"/>
      <c r="F118" s="134">
        <v>13000</v>
      </c>
      <c r="G118" s="134"/>
      <c r="H118" s="120">
        <f>E118+F118-G118</f>
        <v>13000</v>
      </c>
    </row>
    <row r="119" spans="1:8" ht="12.75" outlineLevel="1">
      <c r="A119" s="89"/>
      <c r="B119" s="89"/>
      <c r="C119" s="102"/>
      <c r="D119" s="109"/>
      <c r="E119" s="66"/>
      <c r="F119" s="134"/>
      <c r="G119" s="134"/>
      <c r="H119" s="120"/>
    </row>
    <row r="120" spans="1:8" s="65" customFormat="1" ht="12.75">
      <c r="A120" s="83"/>
      <c r="B120" s="83">
        <v>85410</v>
      </c>
      <c r="C120" s="84"/>
      <c r="D120" s="115" t="s">
        <v>63</v>
      </c>
      <c r="E120" s="131"/>
      <c r="F120" s="131">
        <f>SUM(F122:F126)</f>
        <v>164035</v>
      </c>
      <c r="G120" s="131">
        <f>SUM(G122:G126)</f>
        <v>950000</v>
      </c>
      <c r="H120" s="120">
        <f>E120+F120-G120</f>
        <v>-785965</v>
      </c>
    </row>
    <row r="121" spans="1:8" ht="12.75" outlineLevel="1">
      <c r="A121" s="70"/>
      <c r="B121" s="70"/>
      <c r="C121" s="69"/>
      <c r="D121" s="109"/>
      <c r="E121" s="66"/>
      <c r="F121" s="134"/>
      <c r="G121" s="134"/>
      <c r="H121" s="120"/>
    </row>
    <row r="122" spans="1:8" ht="22.5" outlineLevel="1">
      <c r="A122" s="79"/>
      <c r="B122" s="79"/>
      <c r="C122" s="80">
        <v>6050</v>
      </c>
      <c r="D122" s="113" t="s">
        <v>71</v>
      </c>
      <c r="E122" s="66">
        <v>950000</v>
      </c>
      <c r="F122" s="134"/>
      <c r="G122" s="134">
        <v>950000</v>
      </c>
      <c r="H122" s="120">
        <f>E122+F122-G122</f>
        <v>0</v>
      </c>
    </row>
    <row r="123" spans="1:8" ht="12.75">
      <c r="A123" s="79"/>
      <c r="B123" s="79"/>
      <c r="C123" s="80"/>
      <c r="D123" s="113"/>
      <c r="E123" s="66"/>
      <c r="F123" s="134"/>
      <c r="G123" s="134"/>
      <c r="H123" s="120"/>
    </row>
    <row r="124" spans="1:8" ht="22.5">
      <c r="A124" s="79"/>
      <c r="B124" s="79"/>
      <c r="C124" s="80">
        <v>6058</v>
      </c>
      <c r="D124" s="113" t="s">
        <v>71</v>
      </c>
      <c r="E124" s="66"/>
      <c r="F124" s="134">
        <v>136696</v>
      </c>
      <c r="G124" s="134"/>
      <c r="H124" s="120">
        <f>E124+F124-G124</f>
        <v>136696</v>
      </c>
    </row>
    <row r="125" spans="1:8" ht="12.75">
      <c r="A125" s="79"/>
      <c r="B125" s="79"/>
      <c r="C125" s="80"/>
      <c r="D125" s="113"/>
      <c r="E125" s="66"/>
      <c r="F125" s="134"/>
      <c r="G125" s="134"/>
      <c r="H125" s="120"/>
    </row>
    <row r="126" spans="1:8" ht="22.5">
      <c r="A126" s="79"/>
      <c r="B126" s="79"/>
      <c r="C126" s="80">
        <v>6059</v>
      </c>
      <c r="D126" s="113" t="s">
        <v>71</v>
      </c>
      <c r="E126" s="66"/>
      <c r="F126" s="134">
        <v>27339</v>
      </c>
      <c r="G126" s="134"/>
      <c r="H126" s="120">
        <f>E126+F126-G126</f>
        <v>27339</v>
      </c>
    </row>
    <row r="127" spans="1:8" ht="12.75">
      <c r="A127" s="79"/>
      <c r="B127" s="79"/>
      <c r="C127" s="80"/>
      <c r="D127" s="113"/>
      <c r="E127" s="66"/>
      <c r="F127" s="134"/>
      <c r="G127" s="134"/>
      <c r="H127" s="120"/>
    </row>
    <row r="128" spans="1:8" s="93" customFormat="1" ht="22.5">
      <c r="A128" s="73">
        <v>921</v>
      </c>
      <c r="B128" s="73"/>
      <c r="C128" s="74"/>
      <c r="D128" s="112" t="s">
        <v>64</v>
      </c>
      <c r="E128" s="125"/>
      <c r="F128" s="125">
        <f>F135+F131</f>
        <v>10300</v>
      </c>
      <c r="G128" s="125">
        <f>G135+G131</f>
        <v>10300</v>
      </c>
      <c r="H128" s="120">
        <f>E128+F128-G128</f>
        <v>0</v>
      </c>
    </row>
    <row r="129" spans="1:8" ht="12.75" outlineLevel="1">
      <c r="A129" s="94"/>
      <c r="B129" s="94"/>
      <c r="C129" s="95"/>
      <c r="D129" s="111"/>
      <c r="E129" s="128" t="s">
        <v>58</v>
      </c>
      <c r="F129" s="140" t="s">
        <v>58</v>
      </c>
      <c r="G129" s="140" t="s">
        <v>58</v>
      </c>
      <c r="H129" s="120"/>
    </row>
    <row r="130" spans="1:8" ht="12.75" outlineLevel="1">
      <c r="A130" s="96"/>
      <c r="B130" s="96"/>
      <c r="C130" s="99"/>
      <c r="D130" s="111"/>
      <c r="E130" s="128"/>
      <c r="F130" s="140"/>
      <c r="G130" s="140"/>
      <c r="H130" s="120"/>
    </row>
    <row r="131" spans="1:8" s="90" customFormat="1" ht="12.75" outlineLevel="1">
      <c r="A131" s="77"/>
      <c r="B131" s="77">
        <v>92116</v>
      </c>
      <c r="C131" s="78"/>
      <c r="D131" s="110" t="s">
        <v>65</v>
      </c>
      <c r="E131" s="127">
        <f>SUM(E133:E133)</f>
        <v>0</v>
      </c>
      <c r="F131" s="127">
        <f>SUM(F133:F133)</f>
        <v>2300</v>
      </c>
      <c r="G131" s="127">
        <f>SUM(G133:G133)</f>
        <v>0</v>
      </c>
      <c r="H131" s="120">
        <f>E131+F131-G131</f>
        <v>2300</v>
      </c>
    </row>
    <row r="132" spans="1:8" s="90" customFormat="1" ht="12.75" outlineLevel="2">
      <c r="A132" s="77"/>
      <c r="B132" s="77"/>
      <c r="C132" s="78"/>
      <c r="D132" s="110"/>
      <c r="E132" s="127"/>
      <c r="F132" s="139"/>
      <c r="G132" s="139"/>
      <c r="H132" s="120"/>
    </row>
    <row r="133" spans="1:8" ht="12.75" outlineLevel="2">
      <c r="A133" s="96"/>
      <c r="B133" s="96"/>
      <c r="C133" s="99">
        <v>4210</v>
      </c>
      <c r="D133" s="111" t="s">
        <v>6</v>
      </c>
      <c r="E133" s="128"/>
      <c r="F133" s="140">
        <v>2300</v>
      </c>
      <c r="G133" s="140"/>
      <c r="H133" s="120">
        <f>E133+F133-G133</f>
        <v>2300</v>
      </c>
    </row>
    <row r="134" spans="1:8" ht="12.75" outlineLevel="1">
      <c r="A134" s="96"/>
      <c r="B134" s="96"/>
      <c r="C134" s="99"/>
      <c r="D134" s="111"/>
      <c r="E134" s="128"/>
      <c r="F134" s="140"/>
      <c r="G134" s="140"/>
      <c r="H134" s="120"/>
    </row>
    <row r="135" spans="1:8" s="90" customFormat="1" ht="12.75" outlineLevel="1">
      <c r="A135" s="77"/>
      <c r="B135" s="77">
        <v>92195</v>
      </c>
      <c r="C135" s="78"/>
      <c r="D135" s="110" t="s">
        <v>25</v>
      </c>
      <c r="E135" s="127"/>
      <c r="F135" s="127">
        <f>SUM(F137:F140)</f>
        <v>8000</v>
      </c>
      <c r="G135" s="127">
        <f>SUM(G137:G140)</f>
        <v>10300</v>
      </c>
      <c r="H135" s="144">
        <f>E135+F135-G135</f>
        <v>-2300</v>
      </c>
    </row>
    <row r="136" spans="1:8" s="90" customFormat="1" ht="12.75" outlineLevel="2">
      <c r="A136" s="77"/>
      <c r="B136" s="77"/>
      <c r="C136" s="78"/>
      <c r="D136" s="110"/>
      <c r="E136" s="127"/>
      <c r="F136" s="139"/>
      <c r="G136" s="139"/>
      <c r="H136" s="120"/>
    </row>
    <row r="137" spans="1:8" ht="45" outlineLevel="2">
      <c r="A137" s="96"/>
      <c r="B137" s="96"/>
      <c r="C137" s="99">
        <v>2820</v>
      </c>
      <c r="D137" s="111" t="s">
        <v>80</v>
      </c>
      <c r="E137" s="128">
        <v>22000</v>
      </c>
      <c r="F137" s="140"/>
      <c r="G137" s="140">
        <v>10300</v>
      </c>
      <c r="H137" s="120">
        <f>E137+F137-G137</f>
        <v>11700</v>
      </c>
    </row>
    <row r="138" spans="1:8" ht="12.75" outlineLevel="2">
      <c r="A138" s="96"/>
      <c r="B138" s="96"/>
      <c r="C138" s="99"/>
      <c r="D138" s="111"/>
      <c r="E138" s="128"/>
      <c r="F138" s="140"/>
      <c r="G138" s="140"/>
      <c r="H138" s="120"/>
    </row>
    <row r="139" spans="1:8" ht="12.75" outlineLevel="2">
      <c r="A139" s="96"/>
      <c r="B139" s="96"/>
      <c r="C139" s="99">
        <v>4210</v>
      </c>
      <c r="D139" s="111" t="s">
        <v>6</v>
      </c>
      <c r="E139" s="128">
        <v>12500</v>
      </c>
      <c r="F139" s="140">
        <v>8000</v>
      </c>
      <c r="G139" s="140"/>
      <c r="H139" s="120">
        <f>E139+F139-G139</f>
        <v>20500</v>
      </c>
    </row>
    <row r="140" spans="1:8" ht="12.75" outlineLevel="2">
      <c r="A140" s="96"/>
      <c r="B140" s="96"/>
      <c r="C140" s="99"/>
      <c r="D140" s="111"/>
      <c r="E140" s="128"/>
      <c r="F140" s="140"/>
      <c r="G140" s="140"/>
      <c r="H140" s="120"/>
    </row>
    <row r="141" spans="1:8" s="93" customFormat="1" ht="12.75">
      <c r="A141" s="73">
        <v>926</v>
      </c>
      <c r="B141" s="73"/>
      <c r="C141" s="74"/>
      <c r="D141" s="112" t="s">
        <v>66</v>
      </c>
      <c r="E141" s="125">
        <f>SUM(E142:E143)</f>
        <v>0</v>
      </c>
      <c r="F141" s="137">
        <f>SUM(F142:F143)</f>
        <v>10</v>
      </c>
      <c r="G141" s="137">
        <f>SUM(G142:G143)</f>
        <v>0</v>
      </c>
      <c r="H141" s="120">
        <f>E141+F141-G141</f>
        <v>10</v>
      </c>
    </row>
    <row r="142" spans="1:8" ht="12.75" outlineLevel="1">
      <c r="A142" s="94"/>
      <c r="B142" s="94"/>
      <c r="C142" s="95"/>
      <c r="D142" s="111"/>
      <c r="E142" s="128"/>
      <c r="F142" s="140"/>
      <c r="G142" s="140"/>
      <c r="H142" s="120"/>
    </row>
    <row r="143" spans="1:8" s="90" customFormat="1" ht="22.5" outlineLevel="1">
      <c r="A143" s="77"/>
      <c r="B143" s="77">
        <v>92605</v>
      </c>
      <c r="C143" s="78"/>
      <c r="D143" s="110" t="s">
        <v>67</v>
      </c>
      <c r="E143" s="127">
        <f>SUM(E144:E145)</f>
        <v>0</v>
      </c>
      <c r="F143" s="127">
        <f>SUM(F144:F145)</f>
        <v>10</v>
      </c>
      <c r="G143" s="127">
        <f>SUM(G144:G145)</f>
        <v>0</v>
      </c>
      <c r="H143" s="120">
        <f>E143+F143-G143</f>
        <v>10</v>
      </c>
    </row>
    <row r="144" spans="1:8" ht="12.75" outlineLevel="2">
      <c r="A144" s="96"/>
      <c r="B144" s="96"/>
      <c r="C144" s="99"/>
      <c r="D144" s="111"/>
      <c r="E144" s="128"/>
      <c r="F144" s="140"/>
      <c r="G144" s="140"/>
      <c r="H144" s="120"/>
    </row>
    <row r="145" spans="1:8" ht="12.75" outlineLevel="2">
      <c r="A145" s="96"/>
      <c r="B145" s="96"/>
      <c r="C145" s="99">
        <v>4410</v>
      </c>
      <c r="D145" s="109" t="s">
        <v>15</v>
      </c>
      <c r="E145" s="128"/>
      <c r="F145" s="140">
        <v>10</v>
      </c>
      <c r="G145" s="140"/>
      <c r="H145" s="120">
        <f>E145+F145-G145</f>
        <v>10</v>
      </c>
    </row>
    <row r="146" spans="1:8" ht="12.75" outlineLevel="2">
      <c r="A146" s="96"/>
      <c r="B146" s="96"/>
      <c r="C146" s="99"/>
      <c r="D146" s="109"/>
      <c r="E146" s="128"/>
      <c r="F146" s="140"/>
      <c r="G146" s="140"/>
      <c r="H146" s="120"/>
    </row>
    <row r="147" spans="1:8" s="93" customFormat="1" ht="12.75">
      <c r="A147" s="79"/>
      <c r="B147" s="79"/>
      <c r="C147" s="85"/>
      <c r="D147" s="116" t="s">
        <v>26</v>
      </c>
      <c r="E147" s="132">
        <f>E9+E15+E26+E36+E93+E63+E115+E128+E141+E81</f>
        <v>0</v>
      </c>
      <c r="F147" s="132">
        <f>F9+F15+F26+F36+F93+F63+F115+F128+F141+F81+F107</f>
        <v>1667278</v>
      </c>
      <c r="G147" s="132">
        <f>G9+G15+G26+G36+G93+G63+G115+G128+G141+G81</f>
        <v>1384646</v>
      </c>
      <c r="H147" s="120">
        <f>E147+F147-G147</f>
        <v>282632</v>
      </c>
    </row>
    <row r="148" spans="1:7" s="93" customFormat="1" ht="12.75">
      <c r="A148" s="79"/>
      <c r="B148" s="79"/>
      <c r="C148" s="85"/>
      <c r="D148" s="116"/>
      <c r="E148" s="132"/>
      <c r="F148" s="143"/>
      <c r="G148" s="143"/>
    </row>
  </sheetData>
  <printOptions/>
  <pageMargins left="0.75" right="0.75" top="0.5" bottom="0.27" header="0.5" footer="0.3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58" customWidth="1"/>
  </cols>
  <sheetData>
    <row r="1" spans="1:7" ht="15">
      <c r="A1" s="63" t="s">
        <v>47</v>
      </c>
      <c r="B1" s="21"/>
      <c r="C1" s="1"/>
      <c r="D1" s="1"/>
      <c r="E1" s="1"/>
      <c r="F1" s="3"/>
      <c r="G1" s="47"/>
    </row>
    <row r="2" spans="1:7" ht="15.75" thickBot="1">
      <c r="A2" s="35"/>
      <c r="B2" s="20"/>
      <c r="C2" s="2"/>
      <c r="D2" s="2"/>
      <c r="E2" s="2"/>
      <c r="F2" s="4"/>
      <c r="G2" s="48"/>
    </row>
    <row r="3" spans="1:7" ht="63">
      <c r="A3" s="36" t="s">
        <v>28</v>
      </c>
      <c r="B3" s="22" t="s">
        <v>27</v>
      </c>
      <c r="C3" s="8" t="s">
        <v>30</v>
      </c>
      <c r="D3" s="8" t="s">
        <v>11</v>
      </c>
      <c r="E3" s="8" t="s">
        <v>12</v>
      </c>
      <c r="F3" s="8" t="s">
        <v>13</v>
      </c>
      <c r="G3" s="49" t="s">
        <v>29</v>
      </c>
    </row>
    <row r="4" spans="1:7" ht="16.5" thickBot="1">
      <c r="A4" s="37"/>
      <c r="B4" s="32"/>
      <c r="C4" s="9"/>
      <c r="D4" s="10"/>
      <c r="E4" s="10"/>
      <c r="F4" s="10"/>
      <c r="G4" s="50"/>
    </row>
    <row r="5" spans="1:7" ht="30">
      <c r="A5" s="38">
        <v>600</v>
      </c>
      <c r="B5" s="62" t="s">
        <v>9</v>
      </c>
      <c r="C5" s="11"/>
      <c r="D5" s="12"/>
      <c r="E5" s="12"/>
      <c r="F5" s="12"/>
      <c r="G5" s="51"/>
    </row>
    <row r="6" spans="1:7" ht="15.75">
      <c r="A6" s="38"/>
      <c r="B6" s="62"/>
      <c r="C6" s="11"/>
      <c r="D6" s="12"/>
      <c r="E6" s="12"/>
      <c r="F6" s="12"/>
      <c r="G6" s="51"/>
    </row>
    <row r="7" spans="1:7" ht="28.5">
      <c r="A7" s="39">
        <v>60014</v>
      </c>
      <c r="B7" s="23" t="s">
        <v>10</v>
      </c>
      <c r="C7" s="13">
        <v>390000</v>
      </c>
      <c r="D7" s="12">
        <v>7800</v>
      </c>
      <c r="E7" s="12">
        <f>D7*17.88%</f>
        <v>1394.6399999999999</v>
      </c>
      <c r="F7" s="12">
        <f>D7*2.45%</f>
        <v>191.1</v>
      </c>
      <c r="G7" s="51">
        <f>SUM(D7:F7)</f>
        <v>9385.74</v>
      </c>
    </row>
    <row r="8" spans="1:7" ht="15.75">
      <c r="A8" s="40"/>
      <c r="B8" s="24"/>
      <c r="C8" s="13"/>
      <c r="D8" s="12"/>
      <c r="E8" s="12"/>
      <c r="F8" s="12"/>
      <c r="G8" s="51"/>
    </row>
    <row r="9" spans="1:7" ht="30">
      <c r="A9" s="38">
        <v>750</v>
      </c>
      <c r="B9" s="62" t="s">
        <v>19</v>
      </c>
      <c r="C9" s="14"/>
      <c r="D9" s="12"/>
      <c r="E9" s="12"/>
      <c r="F9" s="12"/>
      <c r="G9" s="51"/>
    </row>
    <row r="10" spans="1:7" ht="15.75">
      <c r="A10" s="40"/>
      <c r="B10" s="25"/>
      <c r="C10" s="15"/>
      <c r="D10" s="12"/>
      <c r="E10" s="12"/>
      <c r="F10" s="12"/>
      <c r="G10" s="51"/>
    </row>
    <row r="11" spans="1:7" ht="15.75">
      <c r="A11" s="39">
        <v>75011</v>
      </c>
      <c r="B11" s="23" t="s">
        <v>20</v>
      </c>
      <c r="C11" s="16">
        <v>130500</v>
      </c>
      <c r="D11" s="12">
        <v>2610</v>
      </c>
      <c r="E11" s="12">
        <f>D11*17.88%</f>
        <v>466.66799999999995</v>
      </c>
      <c r="F11" s="12">
        <f>D11*2.45%</f>
        <v>63.945</v>
      </c>
      <c r="G11" s="51">
        <f>SUM(D11:F11)</f>
        <v>3140.6130000000003</v>
      </c>
    </row>
    <row r="12" spans="1:7" ht="15.75">
      <c r="A12" s="40"/>
      <c r="B12" s="24"/>
      <c r="C12" s="13"/>
      <c r="D12" s="12"/>
      <c r="E12" s="12"/>
      <c r="F12" s="12"/>
      <c r="G12" s="51"/>
    </row>
    <row r="13" spans="1:7" ht="15.75">
      <c r="A13" s="39">
        <v>75020</v>
      </c>
      <c r="B13" s="23" t="s">
        <v>22</v>
      </c>
      <c r="C13" s="17">
        <v>2006000</v>
      </c>
      <c r="D13" s="12">
        <v>40120</v>
      </c>
      <c r="E13" s="12">
        <f>D13*17.88%</f>
        <v>7173.455999999999</v>
      </c>
      <c r="F13" s="12">
        <f>D13*2.45%</f>
        <v>982.94</v>
      </c>
      <c r="G13" s="51">
        <f>SUM(D13:F13)</f>
        <v>48276.396</v>
      </c>
    </row>
    <row r="14" spans="1:7" ht="15.75">
      <c r="A14" s="39"/>
      <c r="B14" s="23"/>
      <c r="C14" s="17"/>
      <c r="D14" s="12"/>
      <c r="E14" s="12"/>
      <c r="F14" s="12"/>
      <c r="G14" s="51"/>
    </row>
    <row r="15" spans="1:7" ht="30">
      <c r="A15" s="39">
        <v>801</v>
      </c>
      <c r="B15" s="62" t="s">
        <v>48</v>
      </c>
      <c r="C15" s="17"/>
      <c r="D15" s="12"/>
      <c r="E15" s="12"/>
      <c r="F15" s="12"/>
      <c r="G15" s="51"/>
    </row>
    <row r="16" spans="1:7" ht="15.75">
      <c r="A16" s="39"/>
      <c r="B16" s="33"/>
      <c r="C16" s="17"/>
      <c r="D16" s="12"/>
      <c r="E16" s="12"/>
      <c r="F16" s="12"/>
      <c r="G16" s="51"/>
    </row>
    <row r="17" spans="1:7" ht="15.75">
      <c r="A17" s="39"/>
      <c r="B17" s="24" t="s">
        <v>31</v>
      </c>
      <c r="C17" s="13">
        <v>88759</v>
      </c>
      <c r="D17" s="12"/>
      <c r="E17" s="12">
        <f>D17*17.88%</f>
        <v>0</v>
      </c>
      <c r="F17" s="12">
        <f>D17*2.45%</f>
        <v>0</v>
      </c>
      <c r="G17" s="51">
        <f>SUM(D17:F17)</f>
        <v>0</v>
      </c>
    </row>
    <row r="18" spans="1:7" ht="15.75">
      <c r="A18" s="39"/>
      <c r="B18" s="24" t="s">
        <v>32</v>
      </c>
      <c r="C18" s="13">
        <v>290040</v>
      </c>
      <c r="D18" s="12"/>
      <c r="E18" s="12">
        <f>D18*17.88%</f>
        <v>0</v>
      </c>
      <c r="F18" s="12">
        <f>D18*2.45%</f>
        <v>0</v>
      </c>
      <c r="G18" s="51">
        <f>SUM(D18:F18)</f>
        <v>0</v>
      </c>
    </row>
    <row r="19" spans="1:7" ht="28.5">
      <c r="A19" s="41">
        <v>80132</v>
      </c>
      <c r="B19" s="26" t="s">
        <v>34</v>
      </c>
      <c r="C19" s="17">
        <v>19560</v>
      </c>
      <c r="D19" s="12"/>
      <c r="E19" s="12">
        <f>D19*17.88%</f>
        <v>0</v>
      </c>
      <c r="F19" s="12">
        <f>D19*2.45%</f>
        <v>0</v>
      </c>
      <c r="G19" s="51">
        <f>SUM(D19:F19)</f>
        <v>0</v>
      </c>
    </row>
    <row r="20" spans="1:7" ht="54.75" customHeight="1">
      <c r="A20" s="39">
        <v>80195</v>
      </c>
      <c r="B20" s="24" t="s">
        <v>33</v>
      </c>
      <c r="C20" s="13">
        <v>67741</v>
      </c>
      <c r="D20" s="12">
        <v>560</v>
      </c>
      <c r="E20" s="12">
        <f>D20*17.88%</f>
        <v>100.12799999999999</v>
      </c>
      <c r="F20" s="12">
        <f>D20*2.45%</f>
        <v>13.72</v>
      </c>
      <c r="G20" s="51">
        <f>SUM(D20:F20)</f>
        <v>673.848</v>
      </c>
    </row>
    <row r="21" spans="1:7" ht="15.75">
      <c r="A21" s="40"/>
      <c r="B21" s="24"/>
      <c r="C21" s="13"/>
      <c r="D21" s="12"/>
      <c r="E21" s="12"/>
      <c r="F21" s="12"/>
      <c r="G21" s="51"/>
    </row>
    <row r="22" spans="1:7" ht="15.75">
      <c r="A22" s="42">
        <v>833</v>
      </c>
      <c r="B22" s="61" t="s">
        <v>49</v>
      </c>
      <c r="C22" s="12"/>
      <c r="D22" s="12"/>
      <c r="E22" s="12"/>
      <c r="F22" s="6"/>
      <c r="G22" s="52"/>
    </row>
    <row r="23" spans="1:7" ht="15">
      <c r="A23" s="42"/>
      <c r="B23" s="27"/>
      <c r="C23" s="12"/>
      <c r="D23" s="12"/>
      <c r="E23" s="12"/>
      <c r="F23" s="6"/>
      <c r="G23" s="52"/>
    </row>
    <row r="24" spans="1:7" ht="28.5">
      <c r="A24" s="43">
        <v>85301</v>
      </c>
      <c r="B24" s="24" t="s">
        <v>35</v>
      </c>
      <c r="C24" s="12"/>
      <c r="D24" s="12"/>
      <c r="E24" s="12"/>
      <c r="F24" s="6" t="s">
        <v>36</v>
      </c>
      <c r="G24" s="53">
        <v>9370</v>
      </c>
    </row>
    <row r="25" spans="1:7" ht="15">
      <c r="A25" s="43"/>
      <c r="B25" s="24"/>
      <c r="C25" s="12"/>
      <c r="D25" s="12"/>
      <c r="E25" s="12"/>
      <c r="F25" s="6"/>
      <c r="G25" s="52"/>
    </row>
    <row r="26" spans="1:7" ht="15.75">
      <c r="A26" s="43">
        <v>85302</v>
      </c>
      <c r="B26" s="24" t="s">
        <v>37</v>
      </c>
      <c r="C26" s="13">
        <v>4423400</v>
      </c>
      <c r="D26" s="12">
        <v>88468</v>
      </c>
      <c r="E26" s="12">
        <f>D26*17.88%</f>
        <v>15818.078399999999</v>
      </c>
      <c r="F26" s="12">
        <f>D26*2.45%</f>
        <v>2167.466</v>
      </c>
      <c r="G26" s="51">
        <f>SUM(D26:F26)</f>
        <v>106453.5444</v>
      </c>
    </row>
    <row r="27" spans="1:7" ht="15">
      <c r="A27" s="44"/>
      <c r="B27" s="34"/>
      <c r="C27" s="12"/>
      <c r="D27" s="12"/>
      <c r="E27" s="12"/>
      <c r="F27" s="6"/>
      <c r="G27" s="52"/>
    </row>
    <row r="28" spans="1:7" ht="15.75">
      <c r="A28" s="43">
        <v>85318</v>
      </c>
      <c r="B28" s="24" t="s">
        <v>38</v>
      </c>
      <c r="C28" s="13">
        <v>210800</v>
      </c>
      <c r="D28" s="12">
        <v>4216</v>
      </c>
      <c r="E28" s="12">
        <f>D28*17.88%</f>
        <v>753.8208</v>
      </c>
      <c r="F28" s="12">
        <f>D28*2.45%</f>
        <v>103.292</v>
      </c>
      <c r="G28" s="51">
        <f>SUM(D28:F28)</f>
        <v>5073.1128</v>
      </c>
    </row>
    <row r="29" spans="1:7" ht="15.75">
      <c r="A29" s="45">
        <v>85320</v>
      </c>
      <c r="B29" s="28" t="s">
        <v>39</v>
      </c>
      <c r="C29" s="13">
        <v>28100</v>
      </c>
      <c r="D29" s="12">
        <v>562</v>
      </c>
      <c r="E29" s="12">
        <f>D29*17.88%</f>
        <v>100.48559999999999</v>
      </c>
      <c r="F29" s="12">
        <f>D29*2.45%</f>
        <v>13.769</v>
      </c>
      <c r="G29" s="51">
        <f>SUM(D29:F29)</f>
        <v>676.2546</v>
      </c>
    </row>
    <row r="30" spans="1:7" ht="42.75">
      <c r="A30" s="45">
        <v>85321</v>
      </c>
      <c r="B30" s="29" t="s">
        <v>40</v>
      </c>
      <c r="C30" s="12">
        <v>15900</v>
      </c>
      <c r="D30" s="12">
        <v>318</v>
      </c>
      <c r="E30" s="12">
        <f>D30*17.88%</f>
        <v>56.858399999999996</v>
      </c>
      <c r="F30" s="12">
        <f>D30*2.45%</f>
        <v>7.791</v>
      </c>
      <c r="G30" s="51">
        <f>SUM(D30:F30)</f>
        <v>382.6494</v>
      </c>
    </row>
    <row r="31" spans="1:7" ht="16.5" thickBot="1">
      <c r="A31" s="45">
        <v>85333</v>
      </c>
      <c r="B31" s="28" t="s">
        <v>41</v>
      </c>
      <c r="C31" s="13">
        <v>488810</v>
      </c>
      <c r="D31" s="12">
        <v>9776</v>
      </c>
      <c r="E31" s="12">
        <f>D31*17.88%</f>
        <v>1747.9488</v>
      </c>
      <c r="F31" s="12">
        <f>D31*2.45%</f>
        <v>239.512</v>
      </c>
      <c r="G31" s="51">
        <f>SUM(D31:F31)</f>
        <v>11763.4608</v>
      </c>
    </row>
    <row r="32" spans="1:7" ht="15">
      <c r="A32" s="36"/>
      <c r="B32" s="30"/>
      <c r="C32" s="18"/>
      <c r="D32" s="18"/>
      <c r="E32" s="18"/>
      <c r="F32" s="19"/>
      <c r="G32" s="54"/>
    </row>
    <row r="33" spans="1:7" ht="45">
      <c r="A33" s="60">
        <v>854</v>
      </c>
      <c r="B33" s="59" t="s">
        <v>50</v>
      </c>
      <c r="C33" s="12"/>
      <c r="D33" s="12"/>
      <c r="E33" s="12"/>
      <c r="F33" s="6"/>
      <c r="G33" s="55"/>
    </row>
    <row r="34" spans="1:7" ht="15.75">
      <c r="A34" s="45">
        <v>85401</v>
      </c>
      <c r="B34" s="28" t="s">
        <v>43</v>
      </c>
      <c r="C34" s="5">
        <v>45965</v>
      </c>
      <c r="D34" s="12"/>
      <c r="E34" s="12">
        <f>D34*17.88%</f>
        <v>0</v>
      </c>
      <c r="F34" s="12">
        <f>D34*2.45%</f>
        <v>0</v>
      </c>
      <c r="G34" s="56">
        <f>SUM(D34:F34)</f>
        <v>0</v>
      </c>
    </row>
    <row r="35" spans="1:7" ht="15.75">
      <c r="A35" s="45">
        <v>85406</v>
      </c>
      <c r="B35" s="28" t="s">
        <v>44</v>
      </c>
      <c r="C35" s="12">
        <v>35784</v>
      </c>
      <c r="D35" s="12"/>
      <c r="E35" s="12">
        <f>D35*17.88%</f>
        <v>0</v>
      </c>
      <c r="F35" s="12">
        <f>D35*2.45%</f>
        <v>0</v>
      </c>
      <c r="G35" s="56">
        <f>SUM(D35:F35)</f>
        <v>0</v>
      </c>
    </row>
    <row r="36" spans="1:7" ht="15.75">
      <c r="A36" s="45">
        <v>85410</v>
      </c>
      <c r="B36" s="28" t="s">
        <v>45</v>
      </c>
      <c r="C36" s="12">
        <v>97048</v>
      </c>
      <c r="D36" s="12"/>
      <c r="E36" s="12">
        <f>D36*17.88%</f>
        <v>0</v>
      </c>
      <c r="F36" s="12">
        <f>D36*2.45%</f>
        <v>0</v>
      </c>
      <c r="G36" s="56">
        <f>SUM(D36:F36)</f>
        <v>0</v>
      </c>
    </row>
    <row r="37" spans="1:7" ht="15">
      <c r="A37" s="45"/>
      <c r="B37" s="28"/>
      <c r="C37" s="12"/>
      <c r="D37" s="5"/>
      <c r="E37" s="5"/>
      <c r="F37" s="7"/>
      <c r="G37" s="55"/>
    </row>
    <row r="38" spans="1:7" ht="16.5" thickBot="1">
      <c r="A38" s="46"/>
      <c r="B38" s="31" t="s">
        <v>42</v>
      </c>
      <c r="C38" s="10">
        <f>SUM(C7:C36)</f>
        <v>8338407</v>
      </c>
      <c r="D38" s="10">
        <f>SUM(D7:D36)</f>
        <v>154430</v>
      </c>
      <c r="E38" s="10">
        <f>SUM(E7:E36)</f>
        <v>27612.084</v>
      </c>
      <c r="F38" s="10">
        <f>SUM(F7:F36)</f>
        <v>3783.5350000000003</v>
      </c>
      <c r="G38" s="57">
        <f>SUM(G5:G37)</f>
        <v>195195.61899999998</v>
      </c>
    </row>
    <row r="39" spans="1:7" ht="15">
      <c r="A39" s="35"/>
      <c r="B39" s="20"/>
      <c r="C39" s="2"/>
      <c r="D39" s="2"/>
      <c r="E39" s="2"/>
      <c r="F39" s="4"/>
      <c r="G39" s="4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2005-05-05T07:17:58Z</cp:lastPrinted>
  <dcterms:created xsi:type="dcterms:W3CDTF">2002-09-13T05:51:01Z</dcterms:created>
  <dcterms:modified xsi:type="dcterms:W3CDTF">2005-05-05T07:20:22Z</dcterms:modified>
  <cp:category/>
  <cp:version/>
  <cp:contentType/>
  <cp:contentStatus/>
</cp:coreProperties>
</file>