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'Arkusz1'!$A$1:$U$49</definedName>
  </definedNames>
  <calcPr fullCalcOnLoad="1"/>
</workbook>
</file>

<file path=xl/sharedStrings.xml><?xml version="1.0" encoding="utf-8"?>
<sst xmlns="http://schemas.openxmlformats.org/spreadsheetml/2006/main" count="84" uniqueCount="75">
  <si>
    <t>Cel i zadania rzeczowe</t>
  </si>
  <si>
    <t>Dział</t>
  </si>
  <si>
    <t>Zakupy  środków trwałych</t>
  </si>
  <si>
    <t xml:space="preserve">i wartości niematerialnych </t>
  </si>
  <si>
    <t>i prawnych</t>
  </si>
  <si>
    <t>P.Z.D Toruń</t>
  </si>
  <si>
    <t>Wydatki budżetowe</t>
  </si>
  <si>
    <t>Zabezpieczenie bazy lokalowej</t>
  </si>
  <si>
    <t>DPS Browina</t>
  </si>
  <si>
    <t xml:space="preserve">w tysiącach złotych </t>
  </si>
  <si>
    <t>Ochrona środowiska</t>
  </si>
  <si>
    <t>i następne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</si>
  <si>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</si>
  <si>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</si>
  <si>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</si>
  <si>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</si>
  <si>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</si>
  <si>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</si>
  <si>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</si>
  <si>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</si>
  <si>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i dalej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</si>
  <si>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</si>
  <si>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</si>
  <si>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</si>
  <si>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</si>
  <si>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</si>
  <si>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F. celowe,inne</t>
  </si>
  <si>
    <t xml:space="preserve">i  podnoszenie  standardów </t>
  </si>
  <si>
    <t>2006-</t>
  </si>
  <si>
    <t xml:space="preserve">1.Budowa  chodników </t>
  </si>
  <si>
    <t>PZD</t>
  </si>
  <si>
    <t>2000- 2007</t>
  </si>
  <si>
    <t>2000-2007</t>
  </si>
  <si>
    <t>2004-2007</t>
  </si>
  <si>
    <t xml:space="preserve">2. Droga  Zarośla  Cienkie </t>
  </si>
  <si>
    <t xml:space="preserve">Z.Sz. CKU  Gronowo </t>
  </si>
  <si>
    <t>S.P.</t>
  </si>
  <si>
    <t>DPS  Pigża</t>
  </si>
  <si>
    <t xml:space="preserve"> 3. Modernizacja  drogi  powiatowej nr  2016 -  Łubianka -Kończewice</t>
  </si>
  <si>
    <t>Inwestycje drogowe :</t>
  </si>
  <si>
    <t>2005-2006</t>
  </si>
  <si>
    <t>Poprawa  jakości  kształcenia z  Zespole  Szkół  w  Gronowie  poprzez  rozbudowę  bazy  oświatowej .</t>
  </si>
  <si>
    <t xml:space="preserve">z funduszy  celowych  ,  strukturalnych </t>
  </si>
  <si>
    <t>F. celowe-własne ,inne</t>
  </si>
  <si>
    <t xml:space="preserve">F. celowe,inne* </t>
  </si>
  <si>
    <t>oraz  budżetu państwa*</t>
  </si>
  <si>
    <t>dochodów  własnych *</t>
  </si>
  <si>
    <t xml:space="preserve">w  sprawie   Budżetu Powiatu Toruńskiego na rok 2006 </t>
  </si>
  <si>
    <t>2007-</t>
  </si>
  <si>
    <t>DPS-wszystkie</t>
  </si>
  <si>
    <t>2005-</t>
  </si>
  <si>
    <t xml:space="preserve">instalacja  alarmowa </t>
  </si>
  <si>
    <t xml:space="preserve">ŚDS  w  Osieku </t>
  </si>
  <si>
    <t xml:space="preserve">wydzielenie  klatek  schodowych  ścianą  ogniotrwałą w  bud.  Szosa  Chełmińska  30/32 </t>
  </si>
  <si>
    <t>SP</t>
  </si>
  <si>
    <t>2006-2007</t>
  </si>
  <si>
    <t xml:space="preserve">montaż wind </t>
  </si>
  <si>
    <t xml:space="preserve">wymiana  nawierzchni  boiska  ,  nakładka  z  masy  bitumicznej </t>
  </si>
  <si>
    <t>budowa łącznika w Z.Sz.w Chełmży</t>
  </si>
  <si>
    <t>poprawa  jakości  kształcenia z  Zespole  Szkół  w  Gronowie  poprzez  rozbudowę  bazy  oświatowej .</t>
  </si>
  <si>
    <t xml:space="preserve">zakupy  sprzętu  -  przyczepa  do ciągnika  i  przecinarka </t>
  </si>
  <si>
    <t>zakupy sprzętu  informatycznego  licencji programów ,</t>
  </si>
  <si>
    <t xml:space="preserve">budowa  garażu  dwustanowiskowego  </t>
  </si>
  <si>
    <t xml:space="preserve">Inwestycje drogowe </t>
  </si>
  <si>
    <t xml:space="preserve">program  naprawczy </t>
  </si>
  <si>
    <t xml:space="preserve"> PROGRAM INWESTYCYJNY NA LATA  2006-2008</t>
  </si>
  <si>
    <t>Załącznik nr 16 do Uchwały Rady    Powiatu Toruńskiego</t>
  </si>
  <si>
    <t>4. Droga 2004- Łążyn -Smolno</t>
  </si>
  <si>
    <t xml:space="preserve">5.Przebudowa  drogi  powiatowej  nr  2021 Świerczynki- Ostaszewo  </t>
  </si>
  <si>
    <t xml:space="preserve">6.Droga  nr 2037-Dobrzejewice-Świętosław-Mazowsze </t>
  </si>
  <si>
    <t xml:space="preserve">7. Przebudowa  drogi  powiatowej  nr  2010  Turzno -  Rogówko -  Lubicz  Dolny </t>
  </si>
  <si>
    <t>DPS DOBRZEJEWICE</t>
  </si>
  <si>
    <t xml:space="preserve">W  ZAŁ.3 </t>
  </si>
  <si>
    <t xml:space="preserve">Zadania  z  zakresu ochrony środowiska   realizowane  przez  powiat- W  ZAŁĄCZNIKU  NR  3  DO  UCHWAŁY  BUDŻETOWEJ </t>
  </si>
  <si>
    <t xml:space="preserve">ZMIANA   NA  DZIEŃ  27.02.2006 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</si>
</sst>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</numFmts>
  <fonts count="16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 CE"/>
      <family val="2"/>
    </font>
    <font>
      <b/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" fontId="2" fillId="0" borderId="3" xfId="0" applyNumberFormat="1" applyFont="1" applyBorder="1" applyAlignment="1">
      <alignment shrinkToFit="1"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3" xfId="0" applyNumberFormat="1" applyFont="1" applyBorder="1" applyAlignment="1">
      <alignment shrinkToFit="1"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" fontId="3" fillId="0" borderId="8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3" fillId="2" borderId="8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 shrinkToFit="1"/>
    </xf>
    <xf numFmtId="165" fontId="3" fillId="2" borderId="9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164" fontId="11" fillId="0" borderId="0" xfId="0" applyNumberFormat="1" applyFont="1" applyAlignment="1">
      <alignment wrapText="1"/>
    </xf>
    <xf numFmtId="165" fontId="2" fillId="0" borderId="6" xfId="0" applyNumberFormat="1" applyFont="1" applyBorder="1" applyAlignment="1">
      <alignment shrinkToFit="1"/>
    </xf>
    <xf numFmtId="164" fontId="9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 shrinkToFit="1"/>
    </xf>
    <xf numFmtId="1" fontId="6" fillId="0" borderId="1" xfId="0" applyNumberFormat="1" applyFont="1" applyFill="1" applyBorder="1" applyAlignment="1">
      <alignment/>
    </xf>
    <xf numFmtId="165" fontId="3" fillId="0" borderId="0" xfId="0" applyNumberFormat="1" applyFont="1" applyAlignment="1">
      <alignment shrinkToFit="1"/>
    </xf>
    <xf numFmtId="165" fontId="2" fillId="0" borderId="0" xfId="0" applyNumberFormat="1" applyFont="1" applyBorder="1" applyAlignment="1">
      <alignment shrinkToFit="1"/>
    </xf>
    <xf numFmtId="165" fontId="6" fillId="0" borderId="0" xfId="0" applyNumberFormat="1" applyFont="1" applyAlignment="1">
      <alignment shrinkToFit="1"/>
    </xf>
    <xf numFmtId="165" fontId="3" fillId="0" borderId="3" xfId="0" applyNumberFormat="1" applyFont="1" applyBorder="1" applyAlignment="1">
      <alignment shrinkToFit="1"/>
    </xf>
    <xf numFmtId="165" fontId="9" fillId="0" borderId="0" xfId="0" applyNumberFormat="1" applyFont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shrinkToFit="1"/>
    </xf>
    <xf numFmtId="165" fontId="6" fillId="0" borderId="3" xfId="0" applyNumberFormat="1" applyFont="1" applyBorder="1" applyAlignment="1">
      <alignment shrinkToFit="1"/>
    </xf>
    <xf numFmtId="165" fontId="6" fillId="2" borderId="10" xfId="0" applyNumberFormat="1" applyFont="1" applyFill="1" applyBorder="1" applyAlignment="1">
      <alignment shrinkToFit="1"/>
    </xf>
    <xf numFmtId="1" fontId="6" fillId="2" borderId="11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5" fontId="6" fillId="2" borderId="9" xfId="0" applyNumberFormat="1" applyFont="1" applyFill="1" applyBorder="1" applyAlignment="1">
      <alignment shrinkToFit="1"/>
    </xf>
    <xf numFmtId="164" fontId="2" fillId="2" borderId="9" xfId="0" applyNumberFormat="1" applyFont="1" applyFill="1" applyBorder="1" applyAlignment="1">
      <alignment shrinkToFit="1"/>
    </xf>
    <xf numFmtId="165" fontId="6" fillId="2" borderId="9" xfId="0" applyNumberFormat="1" applyFont="1" applyFill="1" applyBorder="1" applyAlignment="1">
      <alignment/>
    </xf>
    <xf numFmtId="165" fontId="6" fillId="2" borderId="10" xfId="0" applyNumberFormat="1" applyFont="1" applyFill="1" applyBorder="1" applyAlignment="1">
      <alignment shrinkToFit="1"/>
    </xf>
    <xf numFmtId="1" fontId="2" fillId="2" borderId="11" xfId="0" applyNumberFormat="1" applyFont="1" applyFill="1" applyBorder="1" applyAlignment="1">
      <alignment shrinkToFit="1"/>
    </xf>
    <xf numFmtId="1" fontId="2" fillId="2" borderId="10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5" fontId="11" fillId="2" borderId="9" xfId="0" applyNumberFormat="1" applyFont="1" applyFill="1" applyBorder="1" applyAlignment="1">
      <alignment shrinkToFit="1"/>
    </xf>
    <xf numFmtId="165" fontId="2" fillId="2" borderId="9" xfId="0" applyNumberFormat="1" applyFont="1" applyFill="1" applyBorder="1" applyAlignment="1">
      <alignment shrinkToFit="1"/>
    </xf>
    <xf numFmtId="165" fontId="3" fillId="2" borderId="9" xfId="0" applyNumberFormat="1" applyFont="1" applyFill="1" applyBorder="1" applyAlignment="1">
      <alignment shrinkToFit="1"/>
    </xf>
    <xf numFmtId="1" fontId="2" fillId="2" borderId="11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 shrinkToFit="1"/>
    </xf>
    <xf numFmtId="165" fontId="11" fillId="0" borderId="0" xfId="0" applyNumberFormat="1" applyFont="1" applyAlignment="1">
      <alignment wrapText="1"/>
    </xf>
    <xf numFmtId="165" fontId="11" fillId="0" borderId="6" xfId="0" applyNumberFormat="1" applyFont="1" applyBorder="1" applyAlignment="1">
      <alignment/>
    </xf>
    <xf numFmtId="165" fontId="11" fillId="2" borderId="9" xfId="0" applyNumberFormat="1" applyFont="1" applyFill="1" applyBorder="1" applyAlignment="1">
      <alignment/>
    </xf>
    <xf numFmtId="165" fontId="11" fillId="0" borderId="3" xfId="0" applyNumberFormat="1" applyFont="1" applyBorder="1" applyAlignment="1">
      <alignment/>
    </xf>
    <xf numFmtId="165" fontId="9" fillId="0" borderId="0" xfId="0" applyNumberFormat="1" applyFont="1" applyAlignment="1">
      <alignment wrapText="1"/>
    </xf>
    <xf numFmtId="165" fontId="9" fillId="0" borderId="3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shrinkToFit="1"/>
    </xf>
    <xf numFmtId="164" fontId="5" fillId="2" borderId="7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 wrapText="1"/>
    </xf>
    <xf numFmtId="164" fontId="6" fillId="2" borderId="2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" fontId="4" fillId="2" borderId="12" xfId="0" applyNumberFormat="1" applyFont="1" applyFill="1" applyBorder="1" applyAlignment="1">
      <alignment shrinkToFit="1"/>
    </xf>
    <xf numFmtId="1" fontId="6" fillId="2" borderId="3" xfId="0" applyNumberFormat="1" applyFont="1" applyFill="1" applyBorder="1" applyAlignment="1">
      <alignment/>
    </xf>
    <xf numFmtId="2" fontId="3" fillId="2" borderId="9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wrapText="1"/>
    </xf>
    <xf numFmtId="164" fontId="6" fillId="2" borderId="14" xfId="0" applyNumberFormat="1" applyFont="1" applyFill="1" applyBorder="1" applyAlignment="1">
      <alignment/>
    </xf>
    <xf numFmtId="1" fontId="6" fillId="2" borderId="14" xfId="0" applyNumberFormat="1" applyFont="1" applyFill="1" applyBorder="1" applyAlignment="1">
      <alignment/>
    </xf>
    <xf numFmtId="1" fontId="6" fillId="2" borderId="14" xfId="0" applyNumberFormat="1" applyFont="1" applyFill="1" applyBorder="1" applyAlignment="1">
      <alignment wrapText="1"/>
    </xf>
    <xf numFmtId="164" fontId="3" fillId="2" borderId="14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164" fontId="4" fillId="2" borderId="14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" fontId="6" fillId="2" borderId="12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164" fontId="7" fillId="2" borderId="15" xfId="0" applyNumberFormat="1" applyFont="1" applyFill="1" applyBorder="1" applyAlignment="1">
      <alignment shrinkToFit="1"/>
    </xf>
    <xf numFmtId="164" fontId="6" fillId="2" borderId="1" xfId="0" applyNumberFormat="1" applyFont="1" applyFill="1" applyBorder="1" applyAlignment="1">
      <alignment shrinkToFit="1"/>
    </xf>
    <xf numFmtId="1" fontId="6" fillId="2" borderId="1" xfId="0" applyNumberFormat="1" applyFont="1" applyFill="1" applyBorder="1" applyAlignment="1">
      <alignment shrinkToFit="1"/>
    </xf>
    <xf numFmtId="164" fontId="6" fillId="2" borderId="4" xfId="0" applyNumberFormat="1" applyFont="1" applyFill="1" applyBorder="1" applyAlignment="1">
      <alignment shrinkToFit="1"/>
    </xf>
    <xf numFmtId="165" fontId="6" fillId="2" borderId="4" xfId="0" applyNumberFormat="1" applyFont="1" applyFill="1" applyBorder="1" applyAlignment="1">
      <alignment shrinkToFit="1"/>
    </xf>
    <xf numFmtId="164" fontId="5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1" fontId="4" fillId="2" borderId="3" xfId="0" applyNumberFormat="1" applyFont="1" applyFill="1" applyBorder="1" applyAlignment="1">
      <alignment shrinkToFit="1"/>
    </xf>
    <xf numFmtId="164" fontId="5" fillId="2" borderId="13" xfId="0" applyNumberFormat="1" applyFont="1" applyFill="1" applyBorder="1" applyAlignment="1">
      <alignment/>
    </xf>
    <xf numFmtId="164" fontId="6" fillId="2" borderId="14" xfId="0" applyNumberFormat="1" applyFont="1" applyFill="1" applyBorder="1" applyAlignment="1">
      <alignment wrapText="1"/>
    </xf>
    <xf numFmtId="164" fontId="3" fillId="2" borderId="14" xfId="0" applyNumberFormat="1" applyFont="1" applyFill="1" applyBorder="1" applyAlignment="1">
      <alignment wrapText="1"/>
    </xf>
    <xf numFmtId="165" fontId="3" fillId="2" borderId="11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wrapText="1"/>
    </xf>
    <xf numFmtId="164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 wrapText="1"/>
    </xf>
    <xf numFmtId="164" fontId="6" fillId="2" borderId="4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shrinkToFit="1"/>
    </xf>
    <xf numFmtId="164" fontId="6" fillId="2" borderId="10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0" fillId="2" borderId="13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 wrapText="1"/>
    </xf>
    <xf numFmtId="164" fontId="2" fillId="2" borderId="13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 shrinkToFit="1"/>
    </xf>
    <xf numFmtId="164" fontId="7" fillId="2" borderId="15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64" fontId="6" fillId="2" borderId="13" xfId="0" applyNumberFormat="1" applyFont="1" applyFill="1" applyBorder="1" applyAlignment="1">
      <alignment/>
    </xf>
    <xf numFmtId="164" fontId="6" fillId="2" borderId="15" xfId="0" applyNumberFormat="1" applyFont="1" applyFill="1" applyBorder="1" applyAlignment="1">
      <alignment shrinkToFit="1"/>
    </xf>
    <xf numFmtId="165" fontId="6" fillId="2" borderId="12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 shrinkToFit="1"/>
    </xf>
    <xf numFmtId="165" fontId="6" fillId="2" borderId="1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5" fontId="15" fillId="2" borderId="1" xfId="0" applyNumberFormat="1" applyFont="1" applyFill="1" applyBorder="1" applyAlignment="1">
      <alignment/>
    </xf>
    <xf numFmtId="165" fontId="15" fillId="2" borderId="15" xfId="0" applyNumberFormat="1" applyFont="1" applyFill="1" applyBorder="1" applyAlignment="1">
      <alignment shrinkToFit="1"/>
    </xf>
    <xf numFmtId="165" fontId="15" fillId="2" borderId="10" xfId="0" applyNumberFormat="1" applyFont="1" applyFill="1" applyBorder="1" applyAlignment="1">
      <alignment shrinkToFit="1"/>
    </xf>
    <xf numFmtId="165" fontId="15" fillId="2" borderId="1" xfId="0" applyNumberFormat="1" applyFont="1" applyFill="1" applyBorder="1" applyAlignment="1">
      <alignment shrinkToFit="1"/>
    </xf>
    <xf numFmtId="165" fontId="15" fillId="2" borderId="4" xfId="0" applyNumberFormat="1" applyFont="1" applyFill="1" applyBorder="1" applyAlignment="1">
      <alignment/>
    </xf>
    <xf numFmtId="164" fontId="15" fillId="2" borderId="2" xfId="0" applyNumberFormat="1" applyFont="1" applyFill="1" applyBorder="1" applyAlignment="1">
      <alignment/>
    </xf>
    <xf numFmtId="165" fontId="6" fillId="2" borderId="2" xfId="0" applyNumberFormat="1" applyFont="1" applyFill="1" applyBorder="1" applyAlignment="1">
      <alignment/>
    </xf>
    <xf numFmtId="164" fontId="14" fillId="0" borderId="0" xfId="0" applyNumberFormat="1" applyFont="1" applyAlignment="1">
      <alignment wrapText="1"/>
    </xf>
    <xf numFmtId="170" fontId="3" fillId="2" borderId="9" xfId="0" applyNumberFormat="1" applyFont="1" applyFill="1" applyBorder="1" applyAlignment="1">
      <alignment shrinkToFit="1"/>
    </xf>
    <xf numFmtId="170" fontId="15" fillId="2" borderId="5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9" fillId="0" borderId="0" xfId="0" applyNumberFormat="1" applyFont="1" applyAlignment="1">
      <alignment wrapText="1"/>
    </xf>
    <xf numFmtId="164" fontId="2" fillId="0" borderId="9" xfId="0" applyNumberFormat="1" applyFont="1" applyFill="1" applyBorder="1" applyAlignment="1">
      <alignment shrinkToFit="1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9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164" fontId="3" fillId="0" borderId="13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5" xfId="0" applyNumberFormat="1" applyFont="1" applyBorder="1" applyAlignment="1">
      <alignment horizontal="center" wrapText="1" shrinkToFit="1"/>
    </xf>
    <xf numFmtId="49" fontId="3" fillId="0" borderId="1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1" xfId="0" applyNumberFormat="1" applyFont="1" applyFill="1" applyBorder="1" applyAlignment="1">
      <alignment horizontal="center" shrinkToFit="1"/>
    </xf>
    <xf numFmtId="1" fontId="3" fillId="2" borderId="10" xfId="0" applyNumberFormat="1" applyFont="1" applyFill="1" applyBorder="1" applyAlignment="1">
      <alignment horizontal="center" shrinkToFit="1"/>
    </xf>
    <xf numFmtId="1" fontId="3" fillId="0" borderId="11" xfId="0" applyNumberFormat="1" applyFont="1" applyBorder="1" applyAlignment="1">
      <alignment horizontal="center" shrinkToFit="1"/>
    </xf>
    <xf numFmtId="1" fontId="3" fillId="0" borderId="10" xfId="0" applyNumberFormat="1" applyFont="1" applyBorder="1" applyAlignment="1">
      <alignment horizontal="center" shrinkToFit="1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T15" sqref="T15"/>
    </sheetView>
  </sheetViews>
  <sheetFormatPr defaultColWidth="9.00390625" defaultRowHeight="12.75"/>
  <cols>
    <col min="1" max="1" width="1.875" style="7" customWidth="1"/>
    <col min="2" max="2" width="15.00390625" style="13" customWidth="1"/>
    <col min="3" max="3" width="8.75390625" style="3" customWidth="1"/>
    <col min="4" max="4" width="3.875" style="5" customWidth="1"/>
    <col min="5" max="5" width="5.125" style="15" customWidth="1"/>
    <col min="6" max="6" width="6.625" style="3" customWidth="1"/>
    <col min="7" max="7" width="5.75390625" style="1" customWidth="1"/>
    <col min="8" max="8" width="5.375" style="1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69" customWidth="1"/>
    <col min="15" max="15" width="7.00390625" style="3" customWidth="1"/>
    <col min="16" max="16" width="9.125" style="3" bestFit="1" customWidth="1"/>
    <col min="17" max="17" width="7.25390625" style="3" customWidth="1"/>
    <col min="18" max="18" width="5.375" style="5" customWidth="1"/>
    <col min="19" max="19" width="8.00390625" style="56" bestFit="1" customWidth="1"/>
    <col min="20" max="20" width="6.375" style="3" customWidth="1"/>
    <col min="21" max="21" width="4.375" style="22" customWidth="1"/>
    <col min="22" max="16384" width="9.125" style="8" customWidth="1"/>
  </cols>
  <sheetData>
    <row r="1" spans="1:21" ht="15">
      <c r="A1" s="39"/>
      <c r="B1" s="62"/>
      <c r="C1" s="40"/>
      <c r="D1" s="41"/>
      <c r="E1" s="59" t="s">
        <v>66</v>
      </c>
      <c r="F1" s="40"/>
      <c r="G1" s="42"/>
      <c r="H1" s="42"/>
      <c r="I1" s="42"/>
      <c r="J1" s="42"/>
      <c r="K1" s="42"/>
      <c r="L1" s="42"/>
      <c r="M1" s="42"/>
      <c r="N1" s="64"/>
      <c r="O1" s="40"/>
      <c r="P1" s="40"/>
      <c r="Q1" s="40"/>
      <c r="R1" s="41"/>
      <c r="S1" s="54"/>
      <c r="T1" s="40"/>
      <c r="U1" s="43"/>
    </row>
    <row r="2" spans="1:21" ht="15">
      <c r="A2" s="39"/>
      <c r="B2" s="62"/>
      <c r="C2" s="40"/>
      <c r="D2" s="41"/>
      <c r="E2" s="59" t="s">
        <v>47</v>
      </c>
      <c r="F2" s="40"/>
      <c r="G2" s="42"/>
      <c r="H2" s="42"/>
      <c r="I2" s="42"/>
      <c r="J2" s="42"/>
      <c r="K2" s="42"/>
      <c r="L2" s="42"/>
      <c r="M2" s="42"/>
      <c r="N2" s="64"/>
      <c r="O2" s="40"/>
      <c r="P2" s="40"/>
      <c r="Q2" s="40"/>
      <c r="R2" s="41"/>
      <c r="S2" s="54"/>
      <c r="T2" s="40"/>
      <c r="U2" s="43"/>
    </row>
    <row r="3" spans="1:21" ht="15.75">
      <c r="A3" s="39"/>
      <c r="B3" s="62"/>
      <c r="C3" s="44" t="s">
        <v>65</v>
      </c>
      <c r="D3" s="41"/>
      <c r="E3" s="57"/>
      <c r="F3" s="40"/>
      <c r="G3" s="42"/>
      <c r="H3" s="42"/>
      <c r="I3" s="42"/>
      <c r="J3" s="42"/>
      <c r="K3" s="42"/>
      <c r="L3" s="42"/>
      <c r="M3" s="42"/>
      <c r="N3" s="64"/>
      <c r="O3" s="40"/>
      <c r="P3" s="40"/>
      <c r="Q3" s="40"/>
      <c r="R3" s="41"/>
      <c r="S3" s="54"/>
      <c r="T3" s="40"/>
      <c r="U3" s="43"/>
    </row>
    <row r="4" spans="1:21" ht="15">
      <c r="A4" s="39"/>
      <c r="B4" s="62"/>
      <c r="C4" s="40" t="s">
        <v>9</v>
      </c>
      <c r="D4" s="41"/>
      <c r="E4" s="57"/>
      <c r="F4" s="40"/>
      <c r="G4" s="207" t="s">
        <v>74</v>
      </c>
      <c r="H4" s="42"/>
      <c r="I4" s="42"/>
      <c r="J4" s="42"/>
      <c r="K4" s="42"/>
      <c r="L4" s="42"/>
      <c r="M4" s="42"/>
      <c r="N4" s="64"/>
      <c r="O4" s="40"/>
      <c r="P4" s="40"/>
      <c r="Q4" s="40"/>
      <c r="R4" s="41"/>
      <c r="S4" s="54"/>
      <c r="T4" s="40"/>
      <c r="U4" s="43"/>
    </row>
    <row r="5" spans="1:21" ht="15">
      <c r="A5" s="49"/>
      <c r="B5" s="63"/>
      <c r="C5" s="50"/>
      <c r="D5" s="51"/>
      <c r="E5" s="87"/>
      <c r="F5" s="50"/>
      <c r="G5" s="52"/>
      <c r="H5" s="52"/>
      <c r="I5" s="52"/>
      <c r="J5" s="52"/>
      <c r="K5" s="52"/>
      <c r="L5" s="52"/>
      <c r="M5" s="52"/>
      <c r="N5" s="65"/>
      <c r="O5" s="50"/>
      <c r="P5" s="50"/>
      <c r="Q5" s="50"/>
      <c r="R5" s="51"/>
      <c r="S5" s="55"/>
      <c r="T5" s="50"/>
      <c r="U5" s="53"/>
    </row>
    <row r="6" spans="1:21" s="9" customFormat="1" ht="33.75" customHeight="1">
      <c r="A6" s="2"/>
      <c r="B6" s="45" t="s">
        <v>0</v>
      </c>
      <c r="C6" s="45" t="s">
        <v>14</v>
      </c>
      <c r="D6" s="6" t="s">
        <v>1</v>
      </c>
      <c r="E6" s="46" t="s">
        <v>15</v>
      </c>
      <c r="F6" s="47" t="s">
        <v>16</v>
      </c>
      <c r="G6" s="48" t="s">
        <v>6</v>
      </c>
      <c r="H6" s="48"/>
      <c r="I6" s="48"/>
      <c r="J6" s="38"/>
      <c r="K6" s="48" t="s">
        <v>6</v>
      </c>
      <c r="L6" s="48"/>
      <c r="M6" s="48"/>
      <c r="N6" s="66"/>
      <c r="O6" s="216" t="s">
        <v>22</v>
      </c>
      <c r="P6" s="217"/>
      <c r="Q6" s="217"/>
      <c r="R6" s="218"/>
      <c r="S6" s="225" t="s">
        <v>44</v>
      </c>
      <c r="T6" s="225" t="s">
        <v>43</v>
      </c>
      <c r="U6" s="210" t="s">
        <v>26</v>
      </c>
    </row>
    <row r="7" spans="1:21" s="9" customFormat="1" ht="32.25" customHeight="1">
      <c r="A7" s="12"/>
      <c r="B7" s="231" t="s">
        <v>13</v>
      </c>
      <c r="C7" s="231"/>
      <c r="D7" s="231"/>
      <c r="E7" s="231"/>
      <c r="F7" s="232"/>
      <c r="G7" s="241" t="s">
        <v>21</v>
      </c>
      <c r="H7" s="242"/>
      <c r="I7" s="242"/>
      <c r="J7" s="243"/>
      <c r="K7" s="213" t="s">
        <v>42</v>
      </c>
      <c r="L7" s="214"/>
      <c r="M7" s="214"/>
      <c r="N7" s="215"/>
      <c r="O7" s="219"/>
      <c r="P7" s="220"/>
      <c r="Q7" s="220"/>
      <c r="R7" s="221"/>
      <c r="S7" s="226"/>
      <c r="T7" s="226"/>
      <c r="U7" s="211"/>
    </row>
    <row r="8" spans="1:21" s="9" customFormat="1" ht="15">
      <c r="A8" s="12"/>
      <c r="B8" s="233"/>
      <c r="C8" s="233"/>
      <c r="D8" s="233"/>
      <c r="E8" s="233"/>
      <c r="F8" s="234"/>
      <c r="G8" s="244" t="s">
        <v>46</v>
      </c>
      <c r="H8" s="245"/>
      <c r="I8" s="245"/>
      <c r="J8" s="246"/>
      <c r="K8" s="228" t="s">
        <v>45</v>
      </c>
      <c r="L8" s="229"/>
      <c r="M8" s="229"/>
      <c r="N8" s="230"/>
      <c r="O8" s="222"/>
      <c r="P8" s="223"/>
      <c r="Q8" s="223"/>
      <c r="R8" s="224"/>
      <c r="S8" s="227"/>
      <c r="T8" s="227"/>
      <c r="U8" s="212"/>
    </row>
    <row r="9" spans="1:21" s="18" customFormat="1" ht="15">
      <c r="A9" s="17"/>
      <c r="B9" s="233"/>
      <c r="C9" s="233"/>
      <c r="D9" s="233"/>
      <c r="E9" s="233"/>
      <c r="F9" s="234"/>
      <c r="G9" s="188" t="s">
        <v>17</v>
      </c>
      <c r="H9" s="113">
        <v>2006</v>
      </c>
      <c r="I9" s="36">
        <v>2007</v>
      </c>
      <c r="J9" s="31">
        <v>2008</v>
      </c>
      <c r="K9" s="189" t="s">
        <v>17</v>
      </c>
      <c r="L9" s="105">
        <v>2006</v>
      </c>
      <c r="M9" s="36">
        <v>2007</v>
      </c>
      <c r="N9" s="33">
        <v>2008</v>
      </c>
      <c r="O9" s="187" t="s">
        <v>19</v>
      </c>
      <c r="P9" s="99">
        <v>2006</v>
      </c>
      <c r="Q9" s="11">
        <v>2007</v>
      </c>
      <c r="R9" s="24">
        <v>2008</v>
      </c>
      <c r="S9" s="239" t="s">
        <v>23</v>
      </c>
      <c r="T9" s="237">
        <v>2006</v>
      </c>
      <c r="U9" s="61" t="s">
        <v>48</v>
      </c>
    </row>
    <row r="10" spans="1:21" s="21" customFormat="1" ht="15">
      <c r="A10" s="19"/>
      <c r="B10" s="235"/>
      <c r="C10" s="235"/>
      <c r="D10" s="235"/>
      <c r="E10" s="235"/>
      <c r="F10" s="236"/>
      <c r="G10" s="185" t="s">
        <v>24</v>
      </c>
      <c r="H10" s="106"/>
      <c r="I10" s="20"/>
      <c r="J10" s="32" t="s">
        <v>11</v>
      </c>
      <c r="K10" s="186" t="s">
        <v>18</v>
      </c>
      <c r="L10" s="106"/>
      <c r="M10" s="20"/>
      <c r="N10" s="32"/>
      <c r="O10" s="186" t="s">
        <v>24</v>
      </c>
      <c r="P10" s="100"/>
      <c r="Q10" s="6"/>
      <c r="R10" s="25"/>
      <c r="S10" s="240"/>
      <c r="T10" s="238"/>
      <c r="U10" s="25" t="s">
        <v>20</v>
      </c>
    </row>
    <row r="11" spans="1:21" s="5" customFormat="1" ht="11.25">
      <c r="A11" s="23"/>
      <c r="B11" s="58"/>
      <c r="C11" s="23">
        <v>1</v>
      </c>
      <c r="D11" s="23">
        <v>2</v>
      </c>
      <c r="E11" s="58">
        <v>3</v>
      </c>
      <c r="F11" s="23">
        <v>4</v>
      </c>
      <c r="G11" s="29">
        <v>5</v>
      </c>
      <c r="H11" s="77">
        <v>6</v>
      </c>
      <c r="I11" s="23">
        <v>7</v>
      </c>
      <c r="J11" s="26">
        <v>8</v>
      </c>
      <c r="K11" s="23">
        <v>9</v>
      </c>
      <c r="L11" s="77">
        <v>10</v>
      </c>
      <c r="M11" s="23">
        <v>11</v>
      </c>
      <c r="N11" s="67">
        <v>12</v>
      </c>
      <c r="O11" s="23">
        <v>13</v>
      </c>
      <c r="P11" s="77">
        <v>14</v>
      </c>
      <c r="Q11" s="23">
        <v>15</v>
      </c>
      <c r="R11" s="26">
        <v>16</v>
      </c>
      <c r="S11" s="73">
        <v>17</v>
      </c>
      <c r="T11" s="77">
        <v>18</v>
      </c>
      <c r="U11" s="26">
        <v>19</v>
      </c>
    </row>
    <row r="12" spans="1:21" s="10" customFormat="1" ht="15.75">
      <c r="A12" s="122" t="s">
        <v>10</v>
      </c>
      <c r="B12" s="123"/>
      <c r="C12" s="124"/>
      <c r="D12" s="125"/>
      <c r="E12" s="126"/>
      <c r="F12" s="127">
        <f aca="true" t="shared" si="0" ref="F12:U12">SUM(F13:F14)</f>
        <v>2905.917</v>
      </c>
      <c r="G12" s="127">
        <f t="shared" si="0"/>
        <v>0</v>
      </c>
      <c r="H12" s="127">
        <f t="shared" si="0"/>
        <v>0</v>
      </c>
      <c r="I12" s="127">
        <f t="shared" si="0"/>
        <v>0</v>
      </c>
      <c r="J12" s="127">
        <f t="shared" si="0"/>
        <v>0</v>
      </c>
      <c r="K12" s="127">
        <f t="shared" si="0"/>
        <v>0</v>
      </c>
      <c r="L12" s="128">
        <f t="shared" si="0"/>
        <v>0</v>
      </c>
      <c r="M12" s="127">
        <f t="shared" si="0"/>
        <v>0</v>
      </c>
      <c r="N12" s="127">
        <f t="shared" si="0"/>
        <v>0</v>
      </c>
      <c r="O12" s="127">
        <f t="shared" si="0"/>
        <v>0</v>
      </c>
      <c r="P12" s="127">
        <f t="shared" si="0"/>
        <v>0</v>
      </c>
      <c r="Q12" s="127">
        <f t="shared" si="0"/>
        <v>0</v>
      </c>
      <c r="R12" s="127">
        <f t="shared" si="0"/>
        <v>0</v>
      </c>
      <c r="S12" s="127">
        <f t="shared" si="0"/>
        <v>0</v>
      </c>
      <c r="T12" s="206">
        <f t="shared" si="0"/>
        <v>2905.917</v>
      </c>
      <c r="U12" s="128">
        <f t="shared" si="0"/>
        <v>0</v>
      </c>
    </row>
    <row r="13" spans="2:21" ht="67.5">
      <c r="B13" s="13" t="s">
        <v>41</v>
      </c>
      <c r="C13" s="13" t="s">
        <v>35</v>
      </c>
      <c r="D13" s="5">
        <v>854</v>
      </c>
      <c r="E13" s="15" t="s">
        <v>40</v>
      </c>
      <c r="F13" s="94">
        <f>O13+P13+Q13+R13+T13+U13+S13</f>
        <v>109.357</v>
      </c>
      <c r="G13" s="28"/>
      <c r="H13" s="102"/>
      <c r="I13" s="75"/>
      <c r="J13" s="30"/>
      <c r="L13" s="107"/>
      <c r="N13" s="33"/>
      <c r="O13" s="4">
        <f aca="true" t="shared" si="1" ref="O13:R14">G13+K13</f>
        <v>0</v>
      </c>
      <c r="P13" s="81">
        <f t="shared" si="1"/>
        <v>0</v>
      </c>
      <c r="Q13" s="4">
        <f t="shared" si="1"/>
        <v>0</v>
      </c>
      <c r="R13" s="24">
        <f t="shared" si="1"/>
        <v>0</v>
      </c>
      <c r="S13" s="74"/>
      <c r="T13" s="80">
        <v>109.357</v>
      </c>
      <c r="U13" s="34"/>
    </row>
    <row r="14" spans="2:21" ht="42">
      <c r="B14" s="208" t="s">
        <v>73</v>
      </c>
      <c r="C14" s="13" t="s">
        <v>72</v>
      </c>
      <c r="E14" s="15">
        <v>2006</v>
      </c>
      <c r="F14" s="119">
        <f>O14+P14+Q14+R14+T14+U14+S14</f>
        <v>2796.56</v>
      </c>
      <c r="G14" s="28"/>
      <c r="H14" s="107"/>
      <c r="J14" s="30"/>
      <c r="L14" s="107"/>
      <c r="N14" s="33"/>
      <c r="O14" s="4">
        <f t="shared" si="1"/>
        <v>0</v>
      </c>
      <c r="P14" s="81">
        <f t="shared" si="1"/>
        <v>0</v>
      </c>
      <c r="Q14" s="4">
        <f t="shared" si="1"/>
        <v>0</v>
      </c>
      <c r="R14" s="24">
        <f t="shared" si="1"/>
        <v>0</v>
      </c>
      <c r="S14" s="74"/>
      <c r="T14" s="205">
        <f>2910.917-T13-5</f>
        <v>2796.56</v>
      </c>
      <c r="U14" s="34"/>
    </row>
    <row r="15" spans="3:21" ht="15">
      <c r="C15" s="13"/>
      <c r="F15" s="13"/>
      <c r="G15" s="28"/>
      <c r="H15" s="107"/>
      <c r="J15" s="30"/>
      <c r="L15" s="107"/>
      <c r="N15" s="33"/>
      <c r="O15" s="4"/>
      <c r="P15" s="81"/>
      <c r="Q15" s="4"/>
      <c r="R15" s="24"/>
      <c r="S15" s="74"/>
      <c r="T15" s="79"/>
      <c r="U15" s="34"/>
    </row>
    <row r="16" spans="1:21" s="10" customFormat="1" ht="15.75">
      <c r="A16" s="154" t="s">
        <v>7</v>
      </c>
      <c r="B16" s="135"/>
      <c r="C16" s="136"/>
      <c r="D16" s="137"/>
      <c r="E16" s="138"/>
      <c r="F16" s="139"/>
      <c r="G16" s="140"/>
      <c r="H16" s="140"/>
      <c r="I16" s="140"/>
      <c r="J16" s="143"/>
      <c r="K16" s="142"/>
      <c r="L16" s="140"/>
      <c r="M16" s="140"/>
      <c r="N16" s="131"/>
      <c r="O16" s="136"/>
      <c r="P16" s="190"/>
      <c r="Q16" s="190"/>
      <c r="R16" s="145"/>
      <c r="S16" s="146"/>
      <c r="T16" s="147"/>
      <c r="U16" s="148"/>
    </row>
    <row r="17" spans="1:21" s="70" customFormat="1" ht="15.75">
      <c r="A17" s="155" t="s">
        <v>27</v>
      </c>
      <c r="B17" s="149"/>
      <c r="C17" s="150"/>
      <c r="D17" s="151"/>
      <c r="E17" s="151"/>
      <c r="F17" s="152">
        <f>SUM(F18:F27)-F21</f>
        <v>2408.161</v>
      </c>
      <c r="G17" s="152">
        <f aca="true" t="shared" si="2" ref="G17:U17">SUM(G18:G27)-G21</f>
        <v>0</v>
      </c>
      <c r="H17" s="150">
        <f t="shared" si="2"/>
        <v>753.12</v>
      </c>
      <c r="I17" s="191">
        <f t="shared" si="2"/>
        <v>465.35</v>
      </c>
      <c r="J17" s="152">
        <f t="shared" si="2"/>
        <v>0</v>
      </c>
      <c r="K17" s="152">
        <f t="shared" si="2"/>
        <v>0</v>
      </c>
      <c r="L17" s="150">
        <f t="shared" si="2"/>
        <v>924.341</v>
      </c>
      <c r="M17" s="191">
        <f t="shared" si="2"/>
        <v>0</v>
      </c>
      <c r="N17" s="152">
        <f t="shared" si="2"/>
        <v>0</v>
      </c>
      <c r="O17" s="152">
        <f t="shared" si="2"/>
        <v>0</v>
      </c>
      <c r="P17" s="150">
        <f t="shared" si="2"/>
        <v>1677.461</v>
      </c>
      <c r="Q17" s="191">
        <f t="shared" si="2"/>
        <v>465.35</v>
      </c>
      <c r="R17" s="152">
        <f t="shared" si="2"/>
        <v>0</v>
      </c>
      <c r="S17" s="152">
        <f t="shared" si="2"/>
        <v>0</v>
      </c>
      <c r="T17" s="152">
        <f t="shared" si="2"/>
        <v>0</v>
      </c>
      <c r="U17" s="152">
        <f t="shared" si="2"/>
        <v>265.35</v>
      </c>
    </row>
    <row r="18" spans="2:21" ht="34.5" customHeight="1">
      <c r="B18" s="13" t="s">
        <v>58</v>
      </c>
      <c r="C18" s="13" t="s">
        <v>25</v>
      </c>
      <c r="D18" s="5">
        <v>801</v>
      </c>
      <c r="E18" s="15" t="s">
        <v>55</v>
      </c>
      <c r="F18" s="13">
        <f>O18+P18+Q18+R18+T18+U18+S18</f>
        <v>245</v>
      </c>
      <c r="G18" s="28"/>
      <c r="H18" s="107">
        <v>45</v>
      </c>
      <c r="I18" s="96">
        <v>200</v>
      </c>
      <c r="J18" s="30"/>
      <c r="K18" s="95"/>
      <c r="L18" s="109"/>
      <c r="M18" s="96"/>
      <c r="N18" s="33"/>
      <c r="O18" s="4">
        <f>G18+K18</f>
        <v>0</v>
      </c>
      <c r="P18" s="101">
        <f>H18+L18</f>
        <v>45</v>
      </c>
      <c r="Q18" s="90">
        <f>I18+M18</f>
        <v>200</v>
      </c>
      <c r="R18" s="97">
        <f>J18+N18</f>
        <v>0</v>
      </c>
      <c r="S18" s="74"/>
      <c r="T18" s="80"/>
      <c r="U18" s="34"/>
    </row>
    <row r="19" spans="3:21" ht="34.5" customHeight="1">
      <c r="C19" s="13"/>
      <c r="F19" s="13"/>
      <c r="G19" s="28"/>
      <c r="H19" s="107"/>
      <c r="I19" s="96"/>
      <c r="J19" s="30"/>
      <c r="K19" s="95"/>
      <c r="L19" s="109"/>
      <c r="M19" s="96"/>
      <c r="N19" s="33"/>
      <c r="O19" s="4"/>
      <c r="P19" s="101"/>
      <c r="Q19" s="90"/>
      <c r="R19" s="97"/>
      <c r="S19" s="74"/>
      <c r="T19" s="80"/>
      <c r="U19" s="34"/>
    </row>
    <row r="20" spans="3:21" ht="18.75" customHeight="1">
      <c r="C20" s="13"/>
      <c r="F20" s="13"/>
      <c r="G20" s="28"/>
      <c r="H20" s="107"/>
      <c r="I20" s="96"/>
      <c r="J20" s="30"/>
      <c r="K20" s="95"/>
      <c r="L20" s="109"/>
      <c r="M20" s="96"/>
      <c r="N20" s="33"/>
      <c r="O20" s="4"/>
      <c r="P20" s="101"/>
      <c r="Q20" s="90"/>
      <c r="R20" s="97"/>
      <c r="S20" s="74"/>
      <c r="T20" s="80"/>
      <c r="U20" s="34"/>
    </row>
    <row r="21" spans="1:21" s="5" customFormat="1" ht="11.25">
      <c r="A21" s="23"/>
      <c r="B21" s="58"/>
      <c r="C21" s="58">
        <v>1</v>
      </c>
      <c r="D21" s="23">
        <v>2</v>
      </c>
      <c r="E21" s="58">
        <v>3</v>
      </c>
      <c r="F21" s="23">
        <v>4</v>
      </c>
      <c r="G21" s="29">
        <v>5</v>
      </c>
      <c r="H21" s="77">
        <v>6</v>
      </c>
      <c r="I21" s="23">
        <v>7</v>
      </c>
      <c r="J21" s="26">
        <v>8</v>
      </c>
      <c r="K21" s="23">
        <v>9</v>
      </c>
      <c r="L21" s="77">
        <v>10</v>
      </c>
      <c r="M21" s="23">
        <v>11</v>
      </c>
      <c r="N21" s="67">
        <v>12</v>
      </c>
      <c r="O21" s="23">
        <v>13</v>
      </c>
      <c r="P21" s="77">
        <v>14</v>
      </c>
      <c r="Q21" s="23">
        <v>15</v>
      </c>
      <c r="R21" s="26">
        <v>16</v>
      </c>
      <c r="S21" s="73">
        <v>17</v>
      </c>
      <c r="T21" s="77">
        <v>18</v>
      </c>
      <c r="U21" s="26">
        <v>19</v>
      </c>
    </row>
    <row r="22" spans="2:21" ht="45">
      <c r="B22" s="13" t="s">
        <v>57</v>
      </c>
      <c r="C22" s="13" t="s">
        <v>25</v>
      </c>
      <c r="D22" s="5">
        <v>801</v>
      </c>
      <c r="E22" s="60">
        <v>2006</v>
      </c>
      <c r="F22" s="13">
        <f aca="true" t="shared" si="3" ref="F22:F27">O22+P22+Q22+R22+T22+U22+S22</f>
        <v>0</v>
      </c>
      <c r="G22" s="28"/>
      <c r="H22" s="107"/>
      <c r="I22" s="96"/>
      <c r="J22" s="30"/>
      <c r="K22" s="95"/>
      <c r="L22" s="109"/>
      <c r="M22" s="96"/>
      <c r="N22" s="33"/>
      <c r="O22" s="4">
        <f>G22+K22</f>
        <v>0</v>
      </c>
      <c r="P22" s="101">
        <f>H22+L22</f>
        <v>0</v>
      </c>
      <c r="Q22" s="90">
        <f>I22+M22</f>
        <v>0</v>
      </c>
      <c r="R22" s="97">
        <f>J22+N22</f>
        <v>0</v>
      </c>
      <c r="S22" s="74"/>
      <c r="T22" s="80"/>
      <c r="U22" s="37"/>
    </row>
    <row r="23" spans="2:21" ht="31.5" customHeight="1">
      <c r="B23" s="13" t="s">
        <v>56</v>
      </c>
      <c r="C23" s="13" t="s">
        <v>8</v>
      </c>
      <c r="D23" s="5">
        <v>852</v>
      </c>
      <c r="E23" s="60">
        <v>2007</v>
      </c>
      <c r="F23" s="94">
        <f t="shared" si="3"/>
        <v>530.7</v>
      </c>
      <c r="G23" s="28"/>
      <c r="H23" s="107"/>
      <c r="I23" s="96">
        <v>265.35</v>
      </c>
      <c r="J23" s="30"/>
      <c r="K23" s="95"/>
      <c r="L23" s="109"/>
      <c r="M23" s="96"/>
      <c r="N23" s="33"/>
      <c r="O23" s="4">
        <f aca="true" t="shared" si="4" ref="O23:R24">G23+K23</f>
        <v>0</v>
      </c>
      <c r="P23" s="101">
        <f t="shared" si="4"/>
        <v>0</v>
      </c>
      <c r="Q23" s="90">
        <f t="shared" si="4"/>
        <v>265.35</v>
      </c>
      <c r="R23" s="97">
        <f t="shared" si="4"/>
        <v>0</v>
      </c>
      <c r="S23" s="74"/>
      <c r="T23" s="80"/>
      <c r="U23" s="37">
        <v>265.35</v>
      </c>
    </row>
    <row r="24" spans="2:21" ht="31.5" customHeight="1">
      <c r="B24" s="13" t="s">
        <v>64</v>
      </c>
      <c r="C24" s="13" t="s">
        <v>49</v>
      </c>
      <c r="D24" s="5">
        <v>852</v>
      </c>
      <c r="E24" s="15">
        <v>2007</v>
      </c>
      <c r="F24" s="13">
        <f t="shared" si="3"/>
        <v>0</v>
      </c>
      <c r="G24" s="28"/>
      <c r="H24" s="107"/>
      <c r="I24" s="96"/>
      <c r="J24" s="30"/>
      <c r="K24" s="95"/>
      <c r="L24" s="109"/>
      <c r="M24" s="96"/>
      <c r="N24" s="33"/>
      <c r="O24" s="4">
        <f t="shared" si="4"/>
        <v>0</v>
      </c>
      <c r="P24" s="101">
        <f t="shared" si="4"/>
        <v>0</v>
      </c>
      <c r="Q24" s="90">
        <f t="shared" si="4"/>
        <v>0</v>
      </c>
      <c r="R24" s="97">
        <f t="shared" si="4"/>
        <v>0</v>
      </c>
      <c r="S24" s="74"/>
      <c r="T24" s="80"/>
      <c r="U24" s="35"/>
    </row>
    <row r="25" spans="2:21" ht="31.5" customHeight="1">
      <c r="B25" s="13" t="s">
        <v>51</v>
      </c>
      <c r="C25" s="13" t="s">
        <v>52</v>
      </c>
      <c r="D25" s="5">
        <v>852</v>
      </c>
      <c r="E25" s="15">
        <v>2006</v>
      </c>
      <c r="F25" s="13">
        <f t="shared" si="3"/>
        <v>10</v>
      </c>
      <c r="G25" s="28"/>
      <c r="H25" s="107">
        <v>10</v>
      </c>
      <c r="I25" s="96"/>
      <c r="J25" s="30"/>
      <c r="K25" s="95"/>
      <c r="L25" s="109"/>
      <c r="M25" s="96"/>
      <c r="N25" s="33"/>
      <c r="O25" s="4">
        <f aca="true" t="shared" si="5" ref="O25:R27">G25+K25</f>
        <v>0</v>
      </c>
      <c r="P25" s="101">
        <f t="shared" si="5"/>
        <v>10</v>
      </c>
      <c r="Q25" s="90">
        <f t="shared" si="5"/>
        <v>0</v>
      </c>
      <c r="R25" s="97">
        <f t="shared" si="5"/>
        <v>0</v>
      </c>
      <c r="S25" s="74"/>
      <c r="T25" s="80"/>
      <c r="U25" s="35"/>
    </row>
    <row r="26" spans="2:21" ht="56.25">
      <c r="B26" s="13" t="s">
        <v>53</v>
      </c>
      <c r="C26" s="13" t="s">
        <v>54</v>
      </c>
      <c r="D26" s="5">
        <v>750</v>
      </c>
      <c r="E26" s="15">
        <v>2006</v>
      </c>
      <c r="F26" s="13">
        <f t="shared" si="3"/>
        <v>120</v>
      </c>
      <c r="G26" s="28"/>
      <c r="H26" s="107">
        <v>120</v>
      </c>
      <c r="I26" s="96"/>
      <c r="J26" s="30"/>
      <c r="K26" s="95"/>
      <c r="L26" s="109"/>
      <c r="M26" s="96"/>
      <c r="N26" s="33"/>
      <c r="O26" s="4">
        <f t="shared" si="5"/>
        <v>0</v>
      </c>
      <c r="P26" s="101">
        <f t="shared" si="5"/>
        <v>120</v>
      </c>
      <c r="Q26" s="90">
        <f t="shared" si="5"/>
        <v>0</v>
      </c>
      <c r="R26" s="97">
        <f t="shared" si="5"/>
        <v>0</v>
      </c>
      <c r="S26" s="74"/>
      <c r="T26" s="80"/>
      <c r="U26" s="35"/>
    </row>
    <row r="27" spans="2:21" ht="67.5">
      <c r="B27" s="13" t="s">
        <v>59</v>
      </c>
      <c r="C27" s="13" t="s">
        <v>35</v>
      </c>
      <c r="D27" s="5">
        <v>854</v>
      </c>
      <c r="E27" s="15" t="s">
        <v>40</v>
      </c>
      <c r="F27" s="88">
        <f t="shared" si="3"/>
        <v>1502.461</v>
      </c>
      <c r="G27" s="28"/>
      <c r="H27" s="111">
        <v>578.12</v>
      </c>
      <c r="I27" s="96"/>
      <c r="J27" s="30"/>
      <c r="K27" s="95"/>
      <c r="L27" s="110">
        <f>164.035+760.306</f>
        <v>924.341</v>
      </c>
      <c r="M27" s="96"/>
      <c r="N27" s="33"/>
      <c r="O27" s="4">
        <f t="shared" si="5"/>
        <v>0</v>
      </c>
      <c r="P27" s="101">
        <f t="shared" si="5"/>
        <v>1502.461</v>
      </c>
      <c r="Q27" s="90">
        <f t="shared" si="5"/>
        <v>0</v>
      </c>
      <c r="R27" s="97">
        <f t="shared" si="5"/>
        <v>0</v>
      </c>
      <c r="S27" s="74"/>
      <c r="T27" s="80"/>
      <c r="U27" s="34"/>
    </row>
    <row r="28" spans="1:21" s="10" customFormat="1" ht="15.75">
      <c r="A28" s="122" t="s">
        <v>63</v>
      </c>
      <c r="B28" s="123"/>
      <c r="C28" s="124"/>
      <c r="D28" s="125"/>
      <c r="E28" s="126"/>
      <c r="F28" s="127">
        <f>SUM(F29:F29)-F36</f>
        <v>10522.2</v>
      </c>
      <c r="G28" s="124">
        <f>G29</f>
        <v>4960.133</v>
      </c>
      <c r="H28" s="124">
        <f>H29</f>
        <v>1651.999</v>
      </c>
      <c r="I28" s="124">
        <f aca="true" t="shared" si="6" ref="I28:U28">I29</f>
        <v>516.3779999999999</v>
      </c>
      <c r="J28" s="124">
        <f t="shared" si="6"/>
        <v>0</v>
      </c>
      <c r="K28" s="124">
        <f t="shared" si="6"/>
        <v>0</v>
      </c>
      <c r="L28" s="202">
        <f t="shared" si="6"/>
        <v>1089.6660000000002</v>
      </c>
      <c r="M28" s="124">
        <f t="shared" si="6"/>
        <v>2304.024</v>
      </c>
      <c r="N28" s="124">
        <f t="shared" si="6"/>
        <v>0</v>
      </c>
      <c r="O28" s="124">
        <f t="shared" si="6"/>
        <v>4960.133</v>
      </c>
      <c r="P28" s="203">
        <f t="shared" si="6"/>
        <v>2741.665</v>
      </c>
      <c r="Q28" s="124">
        <f t="shared" si="6"/>
        <v>2820.402</v>
      </c>
      <c r="R28" s="124">
        <f t="shared" si="6"/>
        <v>0</v>
      </c>
      <c r="S28" s="124">
        <f t="shared" si="6"/>
        <v>0</v>
      </c>
      <c r="T28" s="124">
        <f t="shared" si="6"/>
        <v>0</v>
      </c>
      <c r="U28" s="124">
        <f t="shared" si="6"/>
        <v>0</v>
      </c>
    </row>
    <row r="29" spans="1:21" s="16" customFormat="1" ht="22.5">
      <c r="A29" s="14"/>
      <c r="B29" s="82" t="s">
        <v>39</v>
      </c>
      <c r="C29" s="13" t="s">
        <v>5</v>
      </c>
      <c r="D29" s="15">
        <v>600</v>
      </c>
      <c r="E29" s="15"/>
      <c r="F29" s="13">
        <f>SUM(F30:F39)</f>
        <v>10526.2</v>
      </c>
      <c r="G29" s="209">
        <f aca="true" t="shared" si="7" ref="G29:U29">SUM(G30:G39)-G36</f>
        <v>4960.133</v>
      </c>
      <c r="H29" s="102">
        <f t="shared" si="7"/>
        <v>1651.999</v>
      </c>
      <c r="I29" s="209">
        <f t="shared" si="7"/>
        <v>516.3779999999999</v>
      </c>
      <c r="J29" s="209">
        <f t="shared" si="7"/>
        <v>0</v>
      </c>
      <c r="K29" s="209">
        <f t="shared" si="7"/>
        <v>0</v>
      </c>
      <c r="L29" s="102">
        <f t="shared" si="7"/>
        <v>1089.6660000000002</v>
      </c>
      <c r="M29" s="209">
        <f t="shared" si="7"/>
        <v>2304.024</v>
      </c>
      <c r="N29" s="209">
        <f t="shared" si="7"/>
        <v>0</v>
      </c>
      <c r="O29" s="209">
        <f t="shared" si="7"/>
        <v>4960.133</v>
      </c>
      <c r="P29" s="102">
        <f t="shared" si="7"/>
        <v>2741.665</v>
      </c>
      <c r="Q29" s="209">
        <f t="shared" si="7"/>
        <v>2820.402</v>
      </c>
      <c r="R29" s="209">
        <f t="shared" si="7"/>
        <v>0</v>
      </c>
      <c r="S29" s="209">
        <f t="shared" si="7"/>
        <v>0</v>
      </c>
      <c r="T29" s="102">
        <f t="shared" si="7"/>
        <v>0</v>
      </c>
      <c r="U29" s="209">
        <f t="shared" si="7"/>
        <v>0</v>
      </c>
    </row>
    <row r="30" spans="2:21" ht="24" customHeight="1">
      <c r="B30" s="13" t="s">
        <v>29</v>
      </c>
      <c r="E30" s="15" t="s">
        <v>50</v>
      </c>
      <c r="F30" s="115">
        <f aca="true" t="shared" si="8" ref="F30:F39">O30+P30+Q30+R30+T30+U30+S30</f>
        <v>607.153</v>
      </c>
      <c r="G30" s="116">
        <v>257.153</v>
      </c>
      <c r="H30" s="117">
        <v>350</v>
      </c>
      <c r="I30" s="92"/>
      <c r="J30" s="84"/>
      <c r="K30" s="3">
        <f>SUM(K31:K31)</f>
        <v>0</v>
      </c>
      <c r="L30" s="109"/>
      <c r="N30" s="33"/>
      <c r="O30" s="13">
        <f aca="true" t="shared" si="9" ref="O30:R32">G30+K30</f>
        <v>257.153</v>
      </c>
      <c r="P30" s="101">
        <f t="shared" si="9"/>
        <v>350</v>
      </c>
      <c r="Q30" s="93">
        <f t="shared" si="9"/>
        <v>0</v>
      </c>
      <c r="R30" s="27">
        <f t="shared" si="9"/>
        <v>0</v>
      </c>
      <c r="S30" s="74"/>
      <c r="T30" s="78"/>
      <c r="U30" s="34"/>
    </row>
    <row r="31" spans="2:21" ht="22.5">
      <c r="B31" s="13" t="s">
        <v>34</v>
      </c>
      <c r="E31" s="15" t="s">
        <v>40</v>
      </c>
      <c r="F31" s="13">
        <f t="shared" si="8"/>
        <v>452</v>
      </c>
      <c r="G31" s="28">
        <v>252</v>
      </c>
      <c r="H31" s="107">
        <v>200</v>
      </c>
      <c r="I31" s="92"/>
      <c r="J31" s="30"/>
      <c r="K31" s="3">
        <f>SUM(K32:K32)</f>
        <v>0</v>
      </c>
      <c r="L31" s="109"/>
      <c r="N31" s="33"/>
      <c r="O31" s="13">
        <f t="shared" si="9"/>
        <v>252</v>
      </c>
      <c r="P31" s="101">
        <f t="shared" si="9"/>
        <v>200</v>
      </c>
      <c r="Q31" s="94">
        <f t="shared" si="9"/>
        <v>0</v>
      </c>
      <c r="R31" s="27">
        <f t="shared" si="9"/>
        <v>0</v>
      </c>
      <c r="S31" s="74"/>
      <c r="T31" s="78"/>
      <c r="U31" s="34"/>
    </row>
    <row r="32" spans="2:21" ht="45">
      <c r="B32" s="13" t="s">
        <v>38</v>
      </c>
      <c r="E32" s="15" t="s">
        <v>31</v>
      </c>
      <c r="F32" s="119">
        <f t="shared" si="8"/>
        <v>4787.209000000001</v>
      </c>
      <c r="G32" s="71">
        <f>853.2+908.522+436.92+334.722+280</f>
        <v>2813.3640000000005</v>
      </c>
      <c r="H32" s="111">
        <v>202.153</v>
      </c>
      <c r="I32" s="89">
        <v>195</v>
      </c>
      <c r="J32" s="30"/>
      <c r="K32" s="3">
        <f>SUM(K37:K37)</f>
        <v>0</v>
      </c>
      <c r="L32" s="112">
        <v>471.692</v>
      </c>
      <c r="M32" s="121">
        <v>1105</v>
      </c>
      <c r="N32" s="91"/>
      <c r="O32" s="13">
        <f t="shared" si="9"/>
        <v>2813.3640000000005</v>
      </c>
      <c r="P32" s="101">
        <f t="shared" si="9"/>
        <v>673.845</v>
      </c>
      <c r="Q32" s="94">
        <f t="shared" si="9"/>
        <v>1300</v>
      </c>
      <c r="R32" s="27">
        <f t="shared" si="9"/>
        <v>0</v>
      </c>
      <c r="S32" s="74"/>
      <c r="T32" s="80"/>
      <c r="U32" s="34"/>
    </row>
    <row r="33" spans="2:21" ht="22.5">
      <c r="B33" s="13" t="s">
        <v>67</v>
      </c>
      <c r="E33" s="15">
        <v>2006</v>
      </c>
      <c r="F33" s="119">
        <f>O33+P33+Q33+R33+T33+U33+S33</f>
        <v>200</v>
      </c>
      <c r="G33" s="71"/>
      <c r="H33" s="111">
        <v>200</v>
      </c>
      <c r="I33" s="89"/>
      <c r="J33" s="30"/>
      <c r="K33" s="3">
        <f>SUM(K38:K38)</f>
        <v>0</v>
      </c>
      <c r="L33" s="112"/>
      <c r="M33" s="121"/>
      <c r="N33" s="91"/>
      <c r="O33" s="13">
        <f>G33+K33</f>
        <v>0</v>
      </c>
      <c r="P33" s="101">
        <f>H33+L33</f>
        <v>200</v>
      </c>
      <c r="Q33" s="94">
        <f>I33+M33</f>
        <v>0</v>
      </c>
      <c r="R33" s="27">
        <f>J33+N33</f>
        <v>0</v>
      </c>
      <c r="S33" s="74"/>
      <c r="T33" s="80"/>
      <c r="U33" s="34"/>
    </row>
    <row r="34" spans="6:21" ht="15">
      <c r="F34" s="119"/>
      <c r="G34" s="71"/>
      <c r="H34" s="111"/>
      <c r="I34" s="89"/>
      <c r="J34" s="30"/>
      <c r="K34" s="3"/>
      <c r="L34" s="112"/>
      <c r="M34" s="121"/>
      <c r="N34" s="91"/>
      <c r="O34" s="13"/>
      <c r="P34" s="101"/>
      <c r="Q34" s="94"/>
      <c r="R34" s="27"/>
      <c r="S34" s="74"/>
      <c r="T34" s="80"/>
      <c r="U34" s="34"/>
    </row>
    <row r="35" spans="6:21" ht="15">
      <c r="F35" s="119"/>
      <c r="G35" s="71"/>
      <c r="H35" s="111"/>
      <c r="I35" s="89"/>
      <c r="J35" s="30"/>
      <c r="K35" s="3"/>
      <c r="L35" s="112"/>
      <c r="M35" s="121"/>
      <c r="N35" s="91"/>
      <c r="O35" s="13"/>
      <c r="P35" s="101"/>
      <c r="Q35" s="94"/>
      <c r="R35" s="27"/>
      <c r="S35" s="74"/>
      <c r="T35" s="80"/>
      <c r="U35" s="34"/>
    </row>
    <row r="36" spans="1:21" s="5" customFormat="1" ht="11.25">
      <c r="A36" s="23"/>
      <c r="B36" s="58"/>
      <c r="C36" s="58">
        <v>1</v>
      </c>
      <c r="D36" s="23">
        <v>2</v>
      </c>
      <c r="E36" s="58">
        <v>3</v>
      </c>
      <c r="F36" s="23">
        <v>4</v>
      </c>
      <c r="G36" s="29">
        <v>5</v>
      </c>
      <c r="H36" s="77">
        <v>6</v>
      </c>
      <c r="I36" s="23">
        <v>7</v>
      </c>
      <c r="J36" s="26">
        <v>8</v>
      </c>
      <c r="K36" s="23">
        <v>9</v>
      </c>
      <c r="L36" s="77">
        <v>10</v>
      </c>
      <c r="M36" s="23">
        <v>11</v>
      </c>
      <c r="N36" s="67">
        <v>12</v>
      </c>
      <c r="O36" s="23">
        <v>13</v>
      </c>
      <c r="P36" s="77">
        <v>14</v>
      </c>
      <c r="Q36" s="23">
        <v>15</v>
      </c>
      <c r="R36" s="26">
        <v>16</v>
      </c>
      <c r="S36" s="73">
        <v>17</v>
      </c>
      <c r="T36" s="77">
        <v>18</v>
      </c>
      <c r="U36" s="26">
        <v>19</v>
      </c>
    </row>
    <row r="37" spans="2:21" ht="56.25">
      <c r="B37" s="13" t="s">
        <v>68</v>
      </c>
      <c r="E37" s="15" t="s">
        <v>32</v>
      </c>
      <c r="F37" s="13">
        <f t="shared" si="8"/>
        <v>1717.627</v>
      </c>
      <c r="G37" s="28">
        <f>305.7+433.678+62.847</f>
        <v>802.2249999999999</v>
      </c>
      <c r="H37" s="111"/>
      <c r="I37" s="89">
        <v>230.628</v>
      </c>
      <c r="J37" s="118"/>
      <c r="K37" s="3">
        <v>0</v>
      </c>
      <c r="L37" s="112"/>
      <c r="M37" s="88">
        <v>684.774</v>
      </c>
      <c r="N37" s="91"/>
      <c r="O37" s="13">
        <f aca="true" t="shared" si="10" ref="O37:R39">G37+K37</f>
        <v>802.2249999999999</v>
      </c>
      <c r="P37" s="103">
        <f t="shared" si="10"/>
        <v>0</v>
      </c>
      <c r="Q37" s="94">
        <f t="shared" si="10"/>
        <v>915.402</v>
      </c>
      <c r="R37" s="120">
        <f t="shared" si="10"/>
        <v>0</v>
      </c>
      <c r="S37" s="74"/>
      <c r="T37" s="80"/>
      <c r="U37" s="34"/>
    </row>
    <row r="38" spans="2:21" ht="45">
      <c r="B38" s="13" t="s">
        <v>69</v>
      </c>
      <c r="E38" s="15" t="s">
        <v>28</v>
      </c>
      <c r="F38" s="13">
        <f t="shared" si="8"/>
        <v>435</v>
      </c>
      <c r="G38" s="28"/>
      <c r="H38" s="111">
        <v>435</v>
      </c>
      <c r="I38" s="89"/>
      <c r="J38" s="118"/>
      <c r="K38" s="3">
        <v>0</v>
      </c>
      <c r="L38" s="112"/>
      <c r="M38" s="88"/>
      <c r="N38" s="91"/>
      <c r="O38" s="13">
        <f t="shared" si="10"/>
        <v>0</v>
      </c>
      <c r="P38" s="103">
        <f t="shared" si="10"/>
        <v>435</v>
      </c>
      <c r="Q38" s="94">
        <f t="shared" si="10"/>
        <v>0</v>
      </c>
      <c r="R38" s="120">
        <f t="shared" si="10"/>
        <v>0</v>
      </c>
      <c r="S38" s="74"/>
      <c r="T38" s="80"/>
      <c r="U38" s="34"/>
    </row>
    <row r="39" spans="2:21" ht="56.25">
      <c r="B39" s="13" t="s">
        <v>70</v>
      </c>
      <c r="C39" s="13"/>
      <c r="E39" s="15" t="s">
        <v>33</v>
      </c>
      <c r="F39" s="13">
        <f t="shared" si="8"/>
        <v>2323.2110000000002</v>
      </c>
      <c r="G39" s="83">
        <f>473.782+361.609</f>
        <v>835.391</v>
      </c>
      <c r="H39" s="111">
        <f>138.926+125.92</f>
        <v>264.846</v>
      </c>
      <c r="I39" s="89">
        <v>90.75</v>
      </c>
      <c r="J39" s="85"/>
      <c r="K39" s="3"/>
      <c r="L39" s="112">
        <f>324.16+293.814</f>
        <v>617.974</v>
      </c>
      <c r="M39" s="88">
        <v>514.25</v>
      </c>
      <c r="N39" s="86"/>
      <c r="O39" s="13">
        <f t="shared" si="10"/>
        <v>835.391</v>
      </c>
      <c r="P39" s="101">
        <f t="shared" si="10"/>
        <v>882.82</v>
      </c>
      <c r="Q39" s="94">
        <f t="shared" si="10"/>
        <v>605</v>
      </c>
      <c r="R39" s="27">
        <f t="shared" si="10"/>
        <v>0</v>
      </c>
      <c r="S39" s="74"/>
      <c r="T39" s="80"/>
      <c r="U39" s="34"/>
    </row>
    <row r="40" spans="3:21" ht="15">
      <c r="C40" s="13"/>
      <c r="F40" s="13"/>
      <c r="G40" s="83"/>
      <c r="H40" s="111"/>
      <c r="I40" s="89"/>
      <c r="J40" s="30"/>
      <c r="K40" s="3"/>
      <c r="L40" s="112"/>
      <c r="M40" s="72"/>
      <c r="N40" s="68"/>
      <c r="O40" s="13"/>
      <c r="P40" s="101"/>
      <c r="Q40" s="94"/>
      <c r="R40" s="27"/>
      <c r="S40" s="74"/>
      <c r="T40" s="80"/>
      <c r="U40" s="34"/>
    </row>
    <row r="41" spans="1:21" s="10" customFormat="1" ht="15.75">
      <c r="A41" s="157" t="s">
        <v>2</v>
      </c>
      <c r="B41" s="158"/>
      <c r="C41" s="136"/>
      <c r="D41" s="137"/>
      <c r="E41" s="138"/>
      <c r="F41" s="159"/>
      <c r="G41" s="140"/>
      <c r="H41" s="141"/>
      <c r="I41" s="142"/>
      <c r="J41" s="143"/>
      <c r="K41" s="142"/>
      <c r="L41" s="141"/>
      <c r="M41" s="142"/>
      <c r="N41" s="131"/>
      <c r="O41" s="136"/>
      <c r="P41" s="144"/>
      <c r="Q41" s="136"/>
      <c r="R41" s="145"/>
      <c r="S41" s="146"/>
      <c r="T41" s="160"/>
      <c r="U41" s="148"/>
    </row>
    <row r="42" spans="1:21" s="10" customFormat="1" ht="15.75">
      <c r="A42" s="161" t="s">
        <v>3</v>
      </c>
      <c r="B42" s="162"/>
      <c r="C42" s="163"/>
      <c r="D42" s="164"/>
      <c r="E42" s="165"/>
      <c r="F42" s="166"/>
      <c r="G42" s="129"/>
      <c r="H42" s="108"/>
      <c r="I42" s="167"/>
      <c r="J42" s="130"/>
      <c r="K42" s="167"/>
      <c r="L42" s="108"/>
      <c r="M42" s="167"/>
      <c r="N42" s="156"/>
      <c r="O42" s="163"/>
      <c r="P42" s="81"/>
      <c r="Q42" s="163"/>
      <c r="R42" s="132"/>
      <c r="S42" s="133"/>
      <c r="T42" s="80"/>
      <c r="U42" s="134"/>
    </row>
    <row r="43" spans="1:21" s="10" customFormat="1" ht="15.75">
      <c r="A43" s="168" t="s">
        <v>4</v>
      </c>
      <c r="B43" s="169"/>
      <c r="C43" s="170"/>
      <c r="D43" s="171"/>
      <c r="E43" s="172"/>
      <c r="F43" s="173">
        <f aca="true" t="shared" si="11" ref="F43:U43">SUM(F44:F47)</f>
        <v>228</v>
      </c>
      <c r="G43" s="170">
        <f t="shared" si="11"/>
        <v>95</v>
      </c>
      <c r="H43" s="114">
        <f t="shared" si="11"/>
        <v>133</v>
      </c>
      <c r="I43" s="174">
        <f t="shared" si="11"/>
        <v>0</v>
      </c>
      <c r="J43" s="173">
        <f t="shared" si="11"/>
        <v>0</v>
      </c>
      <c r="K43" s="170">
        <f t="shared" si="11"/>
        <v>0</v>
      </c>
      <c r="L43" s="175">
        <f t="shared" si="11"/>
        <v>0</v>
      </c>
      <c r="M43" s="170">
        <f t="shared" si="11"/>
        <v>0</v>
      </c>
      <c r="N43" s="173">
        <f t="shared" si="11"/>
        <v>0</v>
      </c>
      <c r="O43" s="170">
        <f t="shared" si="11"/>
        <v>95</v>
      </c>
      <c r="P43" s="104">
        <f t="shared" si="11"/>
        <v>133</v>
      </c>
      <c r="Q43" s="170">
        <f t="shared" si="11"/>
        <v>0</v>
      </c>
      <c r="R43" s="173">
        <f t="shared" si="11"/>
        <v>0</v>
      </c>
      <c r="S43" s="175">
        <f t="shared" si="11"/>
        <v>0</v>
      </c>
      <c r="T43" s="175">
        <f t="shared" si="11"/>
        <v>0</v>
      </c>
      <c r="U43" s="175">
        <f t="shared" si="11"/>
        <v>0</v>
      </c>
    </row>
    <row r="44" spans="2:21" ht="29.25">
      <c r="B44" s="82" t="s">
        <v>60</v>
      </c>
      <c r="C44" s="3" t="s">
        <v>30</v>
      </c>
      <c r="D44" s="5">
        <v>600</v>
      </c>
      <c r="E44" s="76">
        <v>2006</v>
      </c>
      <c r="F44" s="13">
        <f>O44+P44+Q44+R44+T44+U44+S44</f>
        <v>26</v>
      </c>
      <c r="G44" s="28"/>
      <c r="H44" s="107">
        <v>26</v>
      </c>
      <c r="J44" s="30"/>
      <c r="L44" s="107"/>
      <c r="N44" s="33"/>
      <c r="O44" s="4">
        <f>G44+K44</f>
        <v>0</v>
      </c>
      <c r="P44" s="81">
        <f>H44+L44</f>
        <v>26</v>
      </c>
      <c r="Q44" s="4">
        <f>I44+M44</f>
        <v>0</v>
      </c>
      <c r="R44" s="24">
        <f>J44+N44</f>
        <v>0</v>
      </c>
      <c r="S44" s="74"/>
      <c r="T44" s="78"/>
      <c r="U44" s="35"/>
    </row>
    <row r="45" spans="2:21" ht="29.25">
      <c r="B45" s="82" t="s">
        <v>61</v>
      </c>
      <c r="C45" s="3" t="s">
        <v>36</v>
      </c>
      <c r="D45" s="5">
        <v>750</v>
      </c>
      <c r="E45" s="76" t="s">
        <v>50</v>
      </c>
      <c r="F45" s="13">
        <f>O45+P45+Q45+R45+T45+U45+S45</f>
        <v>140</v>
      </c>
      <c r="G45" s="28">
        <v>95</v>
      </c>
      <c r="H45" s="107">
        <v>45</v>
      </c>
      <c r="J45" s="30"/>
      <c r="L45" s="107"/>
      <c r="N45" s="33"/>
      <c r="O45" s="4">
        <f aca="true" t="shared" si="12" ref="O45:R47">G45+K45</f>
        <v>95</v>
      </c>
      <c r="P45" s="81">
        <f t="shared" si="12"/>
        <v>45</v>
      </c>
      <c r="Q45" s="4">
        <f t="shared" si="12"/>
        <v>0</v>
      </c>
      <c r="R45" s="24">
        <f t="shared" si="12"/>
        <v>0</v>
      </c>
      <c r="S45" s="74"/>
      <c r="T45" s="78"/>
      <c r="U45" s="35"/>
    </row>
    <row r="46" spans="2:21" ht="25.5">
      <c r="B46" s="82" t="s">
        <v>62</v>
      </c>
      <c r="C46" s="204" t="s">
        <v>71</v>
      </c>
      <c r="D46" s="5">
        <v>852</v>
      </c>
      <c r="E46" s="76">
        <v>2006</v>
      </c>
      <c r="F46" s="13">
        <f>O46+P46+Q46+R46+T46+U46+S46</f>
        <v>30</v>
      </c>
      <c r="G46" s="28"/>
      <c r="H46" s="107">
        <v>30</v>
      </c>
      <c r="J46" s="30"/>
      <c r="L46" s="107"/>
      <c r="N46" s="33"/>
      <c r="O46" s="4">
        <f>G46+K46</f>
        <v>0</v>
      </c>
      <c r="P46" s="81">
        <f>H46+L46</f>
        <v>30</v>
      </c>
      <c r="Q46" s="4">
        <f>I46+M46</f>
        <v>0</v>
      </c>
      <c r="R46" s="24">
        <f>J46+N46</f>
        <v>0</v>
      </c>
      <c r="S46" s="74"/>
      <c r="T46" s="78"/>
      <c r="U46" s="35"/>
    </row>
    <row r="47" spans="2:21" ht="19.5">
      <c r="B47" s="82" t="s">
        <v>62</v>
      </c>
      <c r="C47" s="3" t="s">
        <v>37</v>
      </c>
      <c r="D47" s="5">
        <v>852</v>
      </c>
      <c r="E47" s="76">
        <v>2006</v>
      </c>
      <c r="F47" s="13">
        <f>O47+P47+Q47+R47+T47+U47+S47</f>
        <v>32</v>
      </c>
      <c r="G47" s="28"/>
      <c r="H47" s="107">
        <v>32</v>
      </c>
      <c r="J47" s="30"/>
      <c r="L47" s="107"/>
      <c r="N47" s="33"/>
      <c r="O47" s="4">
        <f t="shared" si="12"/>
        <v>0</v>
      </c>
      <c r="P47" s="81">
        <f t="shared" si="12"/>
        <v>32</v>
      </c>
      <c r="Q47" s="4">
        <f t="shared" si="12"/>
        <v>0</v>
      </c>
      <c r="R47" s="24">
        <f t="shared" si="12"/>
        <v>0</v>
      </c>
      <c r="S47" s="74"/>
      <c r="T47" s="78"/>
      <c r="U47" s="35"/>
    </row>
    <row r="48" spans="1:21" ht="15">
      <c r="A48" s="177"/>
      <c r="B48" s="159"/>
      <c r="C48" s="159"/>
      <c r="D48" s="178"/>
      <c r="E48" s="179"/>
      <c r="F48" s="159"/>
      <c r="G48" s="180"/>
      <c r="H48" s="176"/>
      <c r="I48" s="181"/>
      <c r="J48" s="182"/>
      <c r="K48" s="181"/>
      <c r="L48" s="176"/>
      <c r="M48" s="181"/>
      <c r="N48" s="183"/>
      <c r="O48" s="136"/>
      <c r="P48" s="144"/>
      <c r="Q48" s="136"/>
      <c r="R48" s="145"/>
      <c r="S48" s="146"/>
      <c r="T48" s="160"/>
      <c r="U48" s="192"/>
    </row>
    <row r="49" spans="1:21" s="10" customFormat="1" ht="15.75">
      <c r="A49" s="184" t="s">
        <v>12</v>
      </c>
      <c r="B49" s="169"/>
      <c r="C49" s="170"/>
      <c r="D49" s="171"/>
      <c r="E49" s="172"/>
      <c r="F49" s="197">
        <f aca="true" t="shared" si="13" ref="F49:U49">F12+F17+F28+F43</f>
        <v>16064.278</v>
      </c>
      <c r="G49" s="198">
        <f t="shared" si="13"/>
        <v>5055.133</v>
      </c>
      <c r="H49" s="199">
        <f t="shared" si="13"/>
        <v>2538.119</v>
      </c>
      <c r="I49" s="200">
        <f t="shared" si="13"/>
        <v>981.728</v>
      </c>
      <c r="J49" s="201">
        <f t="shared" si="13"/>
        <v>0</v>
      </c>
      <c r="K49" s="197">
        <f t="shared" si="13"/>
        <v>0</v>
      </c>
      <c r="L49" s="199">
        <f t="shared" si="13"/>
        <v>2014.007</v>
      </c>
      <c r="M49" s="197">
        <f t="shared" si="13"/>
        <v>2304.024</v>
      </c>
      <c r="N49" s="153">
        <f t="shared" si="13"/>
        <v>0</v>
      </c>
      <c r="O49" s="197">
        <f t="shared" si="13"/>
        <v>5055.133</v>
      </c>
      <c r="P49" s="104">
        <f t="shared" si="13"/>
        <v>4552.126</v>
      </c>
      <c r="Q49" s="194">
        <f t="shared" si="13"/>
        <v>3285.752</v>
      </c>
      <c r="R49" s="195">
        <f t="shared" si="13"/>
        <v>0</v>
      </c>
      <c r="S49" s="196">
        <f t="shared" si="13"/>
        <v>0</v>
      </c>
      <c r="T49" s="98">
        <f t="shared" si="13"/>
        <v>2905.917</v>
      </c>
      <c r="U49" s="193">
        <f t="shared" si="13"/>
        <v>265.35</v>
      </c>
    </row>
    <row r="50" ht="15">
      <c r="B50" s="3"/>
    </row>
    <row r="51" ht="15">
      <c r="C51" s="8"/>
    </row>
  </sheetData>
  <mergeCells count="12">
    <mergeCell ref="B7:F10"/>
    <mergeCell ref="T9:T10"/>
    <mergeCell ref="S9:S10"/>
    <mergeCell ref="G7:J7"/>
    <mergeCell ref="G8:J8"/>
    <mergeCell ref="U6:U8"/>
    <mergeCell ref="K7:N7"/>
    <mergeCell ref="O6:R6"/>
    <mergeCell ref="O7:R8"/>
    <mergeCell ref="S6:S8"/>
    <mergeCell ref="T6:T8"/>
    <mergeCell ref="K8:N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2006-02-14T18:59:46Z</cp:lastPrinted>
  <dcterms:created xsi:type="dcterms:W3CDTF">1999-11-16T09:30:08Z</dcterms:created>
  <dcterms:modified xsi:type="dcterms:W3CDTF">2006-03-02T06:38:55Z</dcterms:modified>
  <cp:category/>
  <cp:version/>
  <cp:contentType/>
  <cp:contentStatus/>
</cp:coreProperties>
</file>