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<sst xmlns="http://schemas.openxmlformats.org/spreadsheetml/2006/main" count="163" uniqueCount="123">
  <si>
    <t>Lp.</t>
  </si>
  <si>
    <t>Wyszczególnienie</t>
  </si>
  <si>
    <t>Dział</t>
  </si>
  <si>
    <t>Rozdział</t>
  </si>
  <si>
    <t>Paragraf</t>
  </si>
  <si>
    <t>Termin</t>
  </si>
  <si>
    <t>Wydatki budżetu</t>
  </si>
  <si>
    <t>Rozpoczęcia</t>
  </si>
  <si>
    <t>Zakończenia</t>
  </si>
  <si>
    <t>RAZEM</t>
  </si>
  <si>
    <t>ŚRODOWISKOWY DOM SAMOPOMOCY</t>
  </si>
  <si>
    <t>Instalacja alarmowa</t>
  </si>
  <si>
    <t>DPS PIGŻA</t>
  </si>
  <si>
    <t>Zespół Szkół w Chełmży</t>
  </si>
  <si>
    <t>I kw 2006</t>
  </si>
  <si>
    <t>III kw 2006</t>
  </si>
  <si>
    <t>Razem</t>
  </si>
  <si>
    <t>od km 5+050 do 6+000, na dł. 0,950 km</t>
  </si>
  <si>
    <t>05/2006</t>
  </si>
  <si>
    <t>09/2006</t>
  </si>
  <si>
    <t>06/2006</t>
  </si>
  <si>
    <t>10/2006</t>
  </si>
  <si>
    <t>od km 3+282 do 4+582, na dł. 1,300 km</t>
  </si>
  <si>
    <t>07/2006</t>
  </si>
  <si>
    <t>2037 Dobrzejewice-Świętosław-Mazowsze</t>
  </si>
  <si>
    <t>od km 12+569 do 13+769, na dł. 1,200 km</t>
  </si>
  <si>
    <t>2001 Zławieś Mała-Zarośle Cienkie</t>
  </si>
  <si>
    <t>od km 0+350 do 0+750, na dł. 0,400 km</t>
  </si>
  <si>
    <t>08/2006</t>
  </si>
  <si>
    <t>RAZEM:</t>
  </si>
  <si>
    <t>x</t>
  </si>
  <si>
    <t>Przyczepa do ciągnika</t>
  </si>
  <si>
    <t>URSUS 204</t>
  </si>
  <si>
    <t xml:space="preserve">Przecinarka </t>
  </si>
  <si>
    <t>do asfaltu</t>
  </si>
  <si>
    <t xml:space="preserve">PZD  W   TORUNIU </t>
  </si>
  <si>
    <t>Budowa garażu 2 - stanowiskowego</t>
  </si>
  <si>
    <t>12.2006</t>
  </si>
  <si>
    <t xml:space="preserve">Starostwo  Powiatowe   w  Toruniu </t>
  </si>
  <si>
    <t>III kw  2006</t>
  </si>
  <si>
    <t xml:space="preserve">cały  rok </t>
  </si>
  <si>
    <t xml:space="preserve">Zakup  sprzętu  i  oprogramowania  komputerowego  </t>
  </si>
  <si>
    <t xml:space="preserve">Razem  </t>
  </si>
  <si>
    <t>UE</t>
  </si>
  <si>
    <t xml:space="preserve">UE -  fundusze   strukturalne </t>
  </si>
  <si>
    <t xml:space="preserve">BP -  budżet  państwa </t>
  </si>
  <si>
    <t>BP</t>
  </si>
  <si>
    <t>Wartość  inwestycji  w roku  2006</t>
  </si>
  <si>
    <t xml:space="preserve">RAZEM    WYDATKI  INWESTYCYJNE  W  PFOŚ I  GW   W  TORUNIU </t>
  </si>
  <si>
    <t>Wydzielenie  klatek   schodowych  ścianą  ogniotrwałą  w budynku  Starostwa Powiatowego  w  Toruniu  ul.Szosa  Chełmińska  30/32</t>
  </si>
  <si>
    <t xml:space="preserve">Projekt i dokumentacja łącznika </t>
  </si>
  <si>
    <t xml:space="preserve">Budowa chodników </t>
  </si>
  <si>
    <t>Modernizacja  drogi  powiatowej nr  2016 -  Łubianka -Kończewice</t>
  </si>
  <si>
    <t xml:space="preserve">Przebudowa  drogi  powiatowej  nr  2010  Turzno -  Rogówko -  Lubicz  Dolny </t>
  </si>
  <si>
    <t>U</t>
  </si>
  <si>
    <t>użytkownicy  budynku</t>
  </si>
  <si>
    <t xml:space="preserve">U - </t>
  </si>
  <si>
    <t xml:space="preserve">Załącznik  nr   3   do  Uchwały  Rady   Powiatu  Toruńskiego </t>
  </si>
  <si>
    <t xml:space="preserve">w  sprawie   budżetu  Powiatu  Toruńskiego  na  2006  rok </t>
  </si>
  <si>
    <t xml:space="preserve">2004-Łążyn  Smolno </t>
  </si>
  <si>
    <t>05.2006</t>
  </si>
  <si>
    <t>DPS DOBRZEJEWICE</t>
  </si>
  <si>
    <t>Planowana  wartość  inwestycji  w roku  2006</t>
  </si>
  <si>
    <t xml:space="preserve">UDZIAŁ  ŚRODKÓW  UE, budżetu  państwa lub  INNYCH ŚRODKÓW  ZEWNĘTRZNYCH   W  INWESTYCJI </t>
  </si>
  <si>
    <t xml:space="preserve">kolor  żółty -  zadanie  współfinansowane  z  UE  i  budżetu  państwa </t>
  </si>
  <si>
    <t xml:space="preserve">Docieplenie pokrycia dachowego na budynku Szkoły </t>
  </si>
  <si>
    <t>Izolacja i docieplenie fundamentów budynku Szkoły</t>
  </si>
  <si>
    <t>Termoizolacja budynku sali gminastycznej - docieplenie ścian i dachu oraz wymiana okien</t>
  </si>
  <si>
    <t>Termoizolacja ścian i fundamentów budynku internatu</t>
  </si>
  <si>
    <t>Docieplenie ścian budynku DPS z wymianą stolarki okiennej</t>
  </si>
  <si>
    <t>Docieplenie dachu</t>
  </si>
  <si>
    <t>Docieplenie ścian budynku z dociepleniem fundamentów i odwodnieniem</t>
  </si>
  <si>
    <t>Poprawa  jakości  kształcenia z  Zespole  Szkół CKU  w  Gronowie  poprzez  rozbudowę  bazy  oświatowej .</t>
  </si>
  <si>
    <t xml:space="preserve">Podmiot  realizujący  zadanie  </t>
  </si>
  <si>
    <t>Zakup solarki do zimowego utrzymania dróg</t>
  </si>
  <si>
    <t>Zakup sprzętu do pielęgnacji i konserwacji zieleni przydrożnej oraz utrzymania rowów i przepustów</t>
  </si>
  <si>
    <t>Zakup traktorka z osprzętem do utrzymania terenów zielonych</t>
  </si>
  <si>
    <t>zadanie  współfinansowane   ze  środków  UE   wykazane  również  w  tabeli wyżej -Z.Sz.CKU  Gronowo</t>
  </si>
  <si>
    <t>ZS CKU Gronowo</t>
  </si>
  <si>
    <t>DPS Pigża</t>
  </si>
  <si>
    <t>DPS Wielka Nieszawka</t>
  </si>
  <si>
    <t xml:space="preserve">DPS Dobrzejewice </t>
  </si>
  <si>
    <t>Powiatowy Zarząd Dróg w Toruniu</t>
  </si>
  <si>
    <t>DPS Dobrzejewice</t>
  </si>
  <si>
    <t xml:space="preserve">WKP  w  Bydgoszczy -  Fundusz  Wsparcia </t>
  </si>
  <si>
    <t xml:space="preserve">Zespół Szkół   CKU  w  Gronowie </t>
  </si>
  <si>
    <t>I  półrocze 2006</t>
  </si>
  <si>
    <t>DPS BROWINA</t>
  </si>
  <si>
    <t xml:space="preserve">Zakup  dwóch zmywarek </t>
  </si>
  <si>
    <t xml:space="preserve">DPS -  wszystkie </t>
  </si>
  <si>
    <t xml:space="preserve">Wyposażenie  nowych miejsc  pracy  -  zadanie  współfinansowane  z  PFRON </t>
  </si>
  <si>
    <t xml:space="preserve">Zakup  samochodu  do  przewozu  osób  niepełnosprawnych -  zadanie  współfinansowane   z  PFRON </t>
  </si>
  <si>
    <t xml:space="preserve">Przystosowanie   poziomych  ciągów  komunikacyjnych    do  potrzeb  niepełnosprawności „-zadanie  współfinansowane  z  PFRON   </t>
  </si>
  <si>
    <t xml:space="preserve">Inne   wydatki  majątkowe-   zakup  udziałów </t>
  </si>
  <si>
    <t xml:space="preserve">RAZEM  -zakupy inwestycyjne , wydatki  inwestycyjne ,  pozostałe  wydatki  majątkowe </t>
  </si>
  <si>
    <t xml:space="preserve">WYKAZ  WYDATKÓW  INWESTYCYJNYCH , ZAKUPÓW  INWESTYCYJNYCH   I  ZAKUP  UDZIAŁÓW  W  ROKU    2006  </t>
  </si>
  <si>
    <t xml:space="preserve">   </t>
  </si>
  <si>
    <t xml:space="preserve">DPS Browina -  REALIZACJA  Starostwo  Powiatowe w   Toruniu </t>
  </si>
  <si>
    <r>
      <t xml:space="preserve">Częściowe  zabezpieczenie  realizacji  zadania : </t>
    </r>
    <r>
      <rPr>
        <sz val="12"/>
        <rFont val="Times New Roman"/>
        <family val="1"/>
      </rPr>
      <t>wymiana  przyłączy  cieplnych  n/p-  modernizacja    technologii  kotłowni  olejowych  na  terenie   DPS  Browina .</t>
    </r>
  </si>
  <si>
    <t>Przebudowa w  DPS  Dobrzejewice  w  ŚDS   w  Osieku    dla  potrzeb  osób  niepełnosprawnych  w  tym  -urządzenie  terenów  zielonych (mała  architektura, gospodarka  drzewostanem ), ogrodzenie  i  budowa  oczyszczalni  ścieków *.</t>
  </si>
  <si>
    <t xml:space="preserve">Modernizacja  pracowni  RTG  z  zaplecze  -pod  względem  zapobiegania  i  ograniczenia  wprowadzenia  do  środowiska  substancji  i  energii  jonizującej   w   budynku -  Szewska  23   w  Chełmży </t>
  </si>
  <si>
    <t xml:space="preserve">Starostwo  Powiatowe </t>
  </si>
  <si>
    <t xml:space="preserve">Przebudowa w  DPS  Dobrzejewice  w  ŚDS   w  Osieku    dla  potrzeb  osób  niepełnosprawnych  w  tym  -urządzenie  terenów  zielonych (mała  architektura, gospodarka  drzewostanem ), ogrodzenie  i  budowa  oczyszczalni  ścieków .Nasadzenia   zieleni  i  wyłożenie  korą </t>
  </si>
  <si>
    <t>Przyłącze cieplne n/p  modernizacja  technologii  kotłowni  olejowych dokumentacja i   częściowy  koszt  inwestycji  -  wykonanie  w   S.P  w  Toruniu  .</t>
  </si>
  <si>
    <t xml:space="preserve">Instalacja  systemów alarmowo -przeciwpożarowych    w  budynkach domów  pomocy  społecznej  -  realizuje   SP  w  Toruniu </t>
  </si>
  <si>
    <t xml:space="preserve">ŚDS  w  DPS  Browina -  sprzęt </t>
  </si>
  <si>
    <t>III  kw.2006</t>
  </si>
  <si>
    <t>zmiana  na  dzień  30.08.2006  r.</t>
  </si>
  <si>
    <t xml:space="preserve">Przebudowa  drogi  powiatowej  nr  2021Świerczynki Ostaszewo  od  km 4+281 na  dł 1,040  km </t>
  </si>
  <si>
    <t xml:space="preserve">Modernizacja  drogi  Łubianka  -Kończewice </t>
  </si>
  <si>
    <t>1a</t>
  </si>
  <si>
    <t xml:space="preserve">Dokumentacja na  adaptacje  pomieszczeń  w  budynku  głównym ,  wykonanie  pracowni </t>
  </si>
  <si>
    <t>11a</t>
  </si>
  <si>
    <t xml:space="preserve">Monitorowanie  zewnetrzne  obiektów  szkolnych </t>
  </si>
  <si>
    <t xml:space="preserve">Kserokopiarka </t>
  </si>
  <si>
    <t>z  kredytu inwestycyjnego</t>
  </si>
  <si>
    <t xml:space="preserve">Modernizacja  instalacji  olejowej i  zakup  i  montaż stacji  zmiękczania  wody </t>
  </si>
  <si>
    <t xml:space="preserve">Szkoła  Muzyczna  I  stopnia  w  Chełmży </t>
  </si>
  <si>
    <t xml:space="preserve">DPS Wielka  Nieszawka </t>
  </si>
  <si>
    <t>Wymiana okien w  komisariacie  w  Chełmży (93192  zł  )  i  w  komisariatach Łysomice ,Czernikowo , Łubianka ,Zławieś Wielka (43 808 zł )</t>
  </si>
  <si>
    <t>Oprogramowanie  -  modułu  do   systemu  EWID</t>
  </si>
  <si>
    <t xml:space="preserve">RAZEM    WYDATKI  INWESTYCYJNE  W  PFGZGiK   W  TORUNIU </t>
  </si>
  <si>
    <t xml:space="preserve">WYDATKI  INWESTYCYJNE  W   PFOŚ I  GW  W   TORUNIU    i  PFGZGiK w  Toruniu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</si>
</sst>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8">
    <font>
      <sz val="10"/>
      <name val="Arial CE"/>
      <family val="0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0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8"/>
      <name val="Arial CE"/>
      <family val="2"/>
    </font>
    <font>
      <sz val="7"/>
      <name val="Arial CE"/>
      <family val="2"/>
    </font>
    <font>
      <sz val="10"/>
      <name val="Times New Roman"/>
      <family val="1"/>
    </font>
    <font>
      <b/>
      <sz val="9"/>
      <name val="Times New Roman CE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0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5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11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3" fontId="0" fillId="0" borderId="13" xfId="0" applyNumberFormat="1" applyBorder="1" applyAlignment="1">
      <alignment/>
    </xf>
    <xf numFmtId="0" fontId="2" fillId="2" borderId="3" xfId="0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0" fillId="2" borderId="5" xfId="0" applyFill="1" applyBorder="1" applyAlignment="1">
      <alignment/>
    </xf>
    <xf numFmtId="165" fontId="5" fillId="2" borderId="0" xfId="0" applyNumberFormat="1" applyFont="1" applyFill="1" applyAlignment="1">
      <alignment wrapText="1"/>
    </xf>
    <xf numFmtId="3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2" borderId="6" xfId="0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3" fontId="0" fillId="2" borderId="6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9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2" borderId="3" xfId="0" applyNumberFormat="1" applyFont="1" applyFill="1" applyBorder="1" applyAlignment="1">
      <alignment horizontal="right" wrapText="1"/>
    </xf>
    <xf numFmtId="0" fontId="2" fillId="2" borderId="14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16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6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16" fillId="0" borderId="1" xfId="0" applyFont="1" applyBorder="1" applyAlignment="1">
      <alignment wrapText="1"/>
    </xf>
    <xf numFmtId="0" fontId="17" fillId="0" borderId="5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2" fillId="0" borderId="16" xfId="0" applyFont="1" applyBorder="1" applyAlignment="1">
      <alignment/>
    </xf>
    <xf numFmtId="0" fontId="13" fillId="0" borderId="1" xfId="0" applyFont="1" applyBorder="1" applyAlignment="1">
      <alignment vertical="top" wrapText="1"/>
    </xf>
    <xf numFmtId="3" fontId="17" fillId="0" borderId="4" xfId="0" applyNumberFormat="1" applyFont="1" applyBorder="1" applyAlignment="1">
      <alignment horizontal="right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right" wrapText="1"/>
    </xf>
    <xf numFmtId="3" fontId="14" fillId="0" borderId="5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5" fontId="11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65" fontId="11" fillId="0" borderId="3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7" fillId="0" borderId="1" xfId="0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3" fontId="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17">
      <selection activeCell="G21" sqref="G21"/>
    </sheetView>
  </sheetViews>
  <sheetFormatPr defaultColWidth="9.00390625" defaultRowHeight="12.75"/>
  <cols>
    <col min="1" max="1" width="5.25390625" style="9" customWidth="1"/>
    <col min="2" max="2" width="27.25390625" style="46" customWidth="1"/>
    <col min="3" max="3" width="5.125" style="5" customWidth="1"/>
    <col min="4" max="4" width="6.875" style="5" customWidth="1"/>
    <col min="5" max="5" width="7.00390625" style="5" customWidth="1"/>
    <col min="6" max="6" width="7.625" style="20" customWidth="1"/>
    <col min="7" max="7" width="8.125" style="20" customWidth="1"/>
    <col min="8" max="8" width="5.25390625" style="20" customWidth="1"/>
    <col min="9" max="9" width="14.00390625" style="54" customWidth="1"/>
    <col min="10" max="10" width="27.125" style="20" customWidth="1"/>
    <col min="11" max="11" width="11.125" style="5" bestFit="1" customWidth="1"/>
    <col min="12" max="16384" width="9.125" style="5" customWidth="1"/>
  </cols>
  <sheetData>
    <row r="1" ht="15">
      <c r="B1" s="81" t="s">
        <v>57</v>
      </c>
    </row>
    <row r="2" spans="1:10" ht="15">
      <c r="A2" s="11"/>
      <c r="B2" s="81" t="s">
        <v>58</v>
      </c>
      <c r="C2" s="1"/>
      <c r="D2" s="1"/>
      <c r="E2" s="1" t="s">
        <v>96</v>
      </c>
      <c r="F2" s="12"/>
      <c r="G2" s="13"/>
      <c r="H2" s="13"/>
      <c r="I2" s="55"/>
      <c r="J2" s="13"/>
    </row>
    <row r="3" spans="1:10" ht="15">
      <c r="A3" s="11"/>
      <c r="B3" s="129" t="s">
        <v>107</v>
      </c>
      <c r="C3" s="1"/>
      <c r="D3" s="1"/>
      <c r="E3" s="1"/>
      <c r="F3" s="12"/>
      <c r="G3" s="13"/>
      <c r="H3" s="13"/>
      <c r="I3" s="55"/>
      <c r="J3" s="13"/>
    </row>
    <row r="4" spans="1:10" ht="15">
      <c r="A4" s="204" t="s">
        <v>95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5">
      <c r="A5" s="5"/>
      <c r="B5" s="47"/>
      <c r="C5" s="2"/>
      <c r="D5" s="2"/>
      <c r="E5" s="2"/>
      <c r="F5" s="14"/>
      <c r="G5" s="14"/>
      <c r="H5" s="14"/>
      <c r="I5" s="56"/>
      <c r="J5" s="14"/>
    </row>
    <row r="6" spans="1:11" ht="15" customHeight="1">
      <c r="A6" s="205" t="s">
        <v>0</v>
      </c>
      <c r="B6" s="206" t="s">
        <v>1</v>
      </c>
      <c r="C6" s="207" t="s">
        <v>2</v>
      </c>
      <c r="D6" s="208" t="s">
        <v>3</v>
      </c>
      <c r="E6" s="208" t="s">
        <v>4</v>
      </c>
      <c r="F6" s="209" t="s">
        <v>5</v>
      </c>
      <c r="G6" s="210"/>
      <c r="H6" s="198" t="s">
        <v>6</v>
      </c>
      <c r="I6" s="199"/>
      <c r="J6" s="200"/>
      <c r="K6" s="7"/>
    </row>
    <row r="7" spans="1:11" ht="57">
      <c r="A7" s="205"/>
      <c r="B7" s="206"/>
      <c r="C7" s="207"/>
      <c r="D7" s="208"/>
      <c r="E7" s="208"/>
      <c r="F7" s="74" t="s">
        <v>7</v>
      </c>
      <c r="G7" s="75" t="s">
        <v>8</v>
      </c>
      <c r="H7" s="211" t="s">
        <v>63</v>
      </c>
      <c r="I7" s="212"/>
      <c r="J7" s="82" t="s">
        <v>62</v>
      </c>
      <c r="K7" s="155" t="s">
        <v>115</v>
      </c>
    </row>
    <row r="8" spans="1:11" ht="15">
      <c r="A8" s="3">
        <v>1</v>
      </c>
      <c r="B8" s="48">
        <v>2</v>
      </c>
      <c r="C8" s="3">
        <v>3</v>
      </c>
      <c r="D8" s="3">
        <v>4</v>
      </c>
      <c r="E8" s="3">
        <v>5</v>
      </c>
      <c r="F8" s="16">
        <v>6</v>
      </c>
      <c r="G8" s="17">
        <v>7</v>
      </c>
      <c r="H8" s="17">
        <v>8</v>
      </c>
      <c r="I8" s="31">
        <v>9</v>
      </c>
      <c r="J8" s="15">
        <v>10</v>
      </c>
      <c r="K8" s="15">
        <v>10</v>
      </c>
    </row>
    <row r="9" spans="1:11" ht="15">
      <c r="A9" s="33"/>
      <c r="B9" s="49" t="s">
        <v>35</v>
      </c>
      <c r="C9" s="33"/>
      <c r="D9" s="33"/>
      <c r="E9" s="33"/>
      <c r="F9" s="33"/>
      <c r="G9" s="33"/>
      <c r="H9" s="33"/>
      <c r="I9" s="57"/>
      <c r="J9" s="34"/>
      <c r="K9" s="34"/>
    </row>
    <row r="10" spans="1:11" ht="15">
      <c r="A10" s="35"/>
      <c r="B10" s="50"/>
      <c r="C10" s="36">
        <v>600</v>
      </c>
      <c r="D10" s="36">
        <v>60014</v>
      </c>
      <c r="E10" s="36">
        <v>6050</v>
      </c>
      <c r="F10" s="35"/>
      <c r="G10" s="35"/>
      <c r="H10" s="35"/>
      <c r="I10" s="37"/>
      <c r="J10" s="35"/>
      <c r="K10" s="35"/>
    </row>
    <row r="11" spans="1:11" ht="23.25">
      <c r="A11" s="94">
        <v>1</v>
      </c>
      <c r="B11" s="95" t="s">
        <v>52</v>
      </c>
      <c r="C11" s="94"/>
      <c r="D11" s="94"/>
      <c r="E11" s="94"/>
      <c r="F11" s="94"/>
      <c r="G11" s="94"/>
      <c r="H11" s="94" t="s">
        <v>43</v>
      </c>
      <c r="I11" s="96">
        <v>404308</v>
      </c>
      <c r="J11" s="94"/>
      <c r="K11" s="94"/>
    </row>
    <row r="12" spans="1:11" ht="26.25">
      <c r="A12" s="97"/>
      <c r="B12" s="98" t="s">
        <v>17</v>
      </c>
      <c r="C12" s="97"/>
      <c r="D12" s="97"/>
      <c r="E12" s="97"/>
      <c r="F12" s="99" t="s">
        <v>18</v>
      </c>
      <c r="G12" s="99" t="s">
        <v>23</v>
      </c>
      <c r="H12" s="100" t="s">
        <v>46</v>
      </c>
      <c r="I12" s="101">
        <f>67384</f>
        <v>67384</v>
      </c>
      <c r="J12" s="101">
        <f>673845</f>
        <v>673845</v>
      </c>
      <c r="K12" s="101"/>
    </row>
    <row r="13" spans="1:11" ht="34.5">
      <c r="A13" s="94">
        <v>2</v>
      </c>
      <c r="B13" s="95" t="s">
        <v>53</v>
      </c>
      <c r="C13" s="94"/>
      <c r="D13" s="94"/>
      <c r="E13" s="94"/>
      <c r="F13" s="94"/>
      <c r="G13" s="94"/>
      <c r="H13" s="94" t="s">
        <v>43</v>
      </c>
      <c r="I13" s="96">
        <v>529692</v>
      </c>
      <c r="J13" s="94"/>
      <c r="K13" s="94"/>
    </row>
    <row r="14" spans="1:11" ht="26.25">
      <c r="A14" s="97"/>
      <c r="B14" s="98" t="s">
        <v>22</v>
      </c>
      <c r="C14" s="97"/>
      <c r="D14" s="97"/>
      <c r="E14" s="97"/>
      <c r="F14" s="99" t="s">
        <v>23</v>
      </c>
      <c r="G14" s="99" t="s">
        <v>23</v>
      </c>
      <c r="H14" s="100" t="s">
        <v>46</v>
      </c>
      <c r="I14" s="101">
        <v>88282</v>
      </c>
      <c r="J14" s="101">
        <v>882820</v>
      </c>
      <c r="K14" s="101"/>
    </row>
    <row r="15" spans="1:11" ht="51.75">
      <c r="A15" s="94">
        <v>3</v>
      </c>
      <c r="B15" s="152" t="s">
        <v>108</v>
      </c>
      <c r="C15" s="94"/>
      <c r="D15" s="94"/>
      <c r="E15" s="94"/>
      <c r="F15" s="153" t="s">
        <v>19</v>
      </c>
      <c r="G15" s="153" t="s">
        <v>19</v>
      </c>
      <c r="H15" s="154" t="s">
        <v>43</v>
      </c>
      <c r="I15" s="96">
        <v>572066</v>
      </c>
      <c r="J15" s="96"/>
      <c r="K15" s="96"/>
    </row>
    <row r="16" spans="1:11" ht="15">
      <c r="A16" s="94"/>
      <c r="B16" s="152"/>
      <c r="C16" s="94"/>
      <c r="D16" s="94"/>
      <c r="E16" s="94"/>
      <c r="F16" s="153"/>
      <c r="G16" s="153"/>
      <c r="H16" s="154" t="s">
        <v>46</v>
      </c>
      <c r="I16" s="96">
        <v>95344</v>
      </c>
      <c r="J16" s="96">
        <v>953444</v>
      </c>
      <c r="K16" s="96">
        <v>286034</v>
      </c>
    </row>
    <row r="17" spans="1:11" ht="15">
      <c r="A17" s="94"/>
      <c r="B17" s="152"/>
      <c r="C17" s="94"/>
      <c r="D17" s="94"/>
      <c r="E17" s="94"/>
      <c r="F17" s="153"/>
      <c r="G17" s="153"/>
      <c r="H17" s="154"/>
      <c r="I17" s="96"/>
      <c r="J17" s="96"/>
      <c r="K17" s="96"/>
    </row>
    <row r="18" spans="1:11" ht="26.25">
      <c r="A18" s="34">
        <v>4</v>
      </c>
      <c r="B18" s="51" t="s">
        <v>24</v>
      </c>
      <c r="C18" s="34"/>
      <c r="D18" s="34"/>
      <c r="E18" s="34"/>
      <c r="F18" s="34"/>
      <c r="G18" s="34"/>
      <c r="H18" s="34"/>
      <c r="I18" s="58"/>
      <c r="J18" s="34"/>
      <c r="K18" s="34"/>
    </row>
    <row r="19" spans="1:11" ht="27" thickBot="1">
      <c r="A19" s="34"/>
      <c r="B19" s="83" t="s">
        <v>25</v>
      </c>
      <c r="C19" s="34"/>
      <c r="D19" s="34"/>
      <c r="E19" s="34"/>
      <c r="F19" s="84" t="s">
        <v>18</v>
      </c>
      <c r="G19" s="84" t="s">
        <v>23</v>
      </c>
      <c r="H19" s="84"/>
      <c r="I19" s="58">
        <v>0</v>
      </c>
      <c r="J19" s="58">
        <v>420717</v>
      </c>
      <c r="K19" s="58">
        <v>420717</v>
      </c>
    </row>
    <row r="20" spans="1:11" ht="15.75" thickBot="1">
      <c r="A20" s="85">
        <v>5</v>
      </c>
      <c r="B20" s="86" t="s">
        <v>59</v>
      </c>
      <c r="C20" s="87"/>
      <c r="D20" s="87"/>
      <c r="E20" s="87"/>
      <c r="F20" s="89" t="s">
        <v>60</v>
      </c>
      <c r="G20" s="89" t="s">
        <v>21</v>
      </c>
      <c r="H20" s="89"/>
      <c r="I20" s="88"/>
      <c r="J20" s="90">
        <v>186151</v>
      </c>
      <c r="K20" s="90">
        <v>186151</v>
      </c>
    </row>
    <row r="21" spans="1:11" ht="26.25">
      <c r="A21" s="34">
        <v>6</v>
      </c>
      <c r="B21" s="51" t="s">
        <v>26</v>
      </c>
      <c r="C21" s="34"/>
      <c r="D21" s="34"/>
      <c r="E21" s="34"/>
      <c r="F21" s="34"/>
      <c r="G21" s="34"/>
      <c r="H21" s="34"/>
      <c r="I21" s="58"/>
      <c r="J21" s="34"/>
      <c r="K21" s="34"/>
    </row>
    <row r="22" spans="1:11" ht="26.25">
      <c r="A22" s="35"/>
      <c r="B22" s="52" t="s">
        <v>27</v>
      </c>
      <c r="C22" s="35"/>
      <c r="D22" s="35"/>
      <c r="E22" s="35"/>
      <c r="F22" s="38" t="s">
        <v>28</v>
      </c>
      <c r="G22" s="38" t="s">
        <v>21</v>
      </c>
      <c r="H22" s="38"/>
      <c r="I22" s="37">
        <v>0</v>
      </c>
      <c r="J22" s="37">
        <v>171979</v>
      </c>
      <c r="K22" s="37">
        <v>171979</v>
      </c>
    </row>
    <row r="23" spans="1:11" ht="15">
      <c r="A23" s="236">
        <v>7</v>
      </c>
      <c r="B23" s="237" t="s">
        <v>51</v>
      </c>
      <c r="C23" s="236"/>
      <c r="D23" s="236"/>
      <c r="E23" s="236"/>
      <c r="F23" s="238" t="s">
        <v>20</v>
      </c>
      <c r="G23" s="238" t="s">
        <v>21</v>
      </c>
      <c r="H23" s="238"/>
      <c r="I23" s="239">
        <v>0</v>
      </c>
      <c r="J23" s="239">
        <v>350000</v>
      </c>
      <c r="K23" s="239">
        <v>350000</v>
      </c>
    </row>
    <row r="24" spans="1:11" ht="26.25">
      <c r="A24" s="236" t="s">
        <v>110</v>
      </c>
      <c r="B24" s="237" t="s">
        <v>109</v>
      </c>
      <c r="C24" s="236"/>
      <c r="D24" s="236"/>
      <c r="E24" s="236"/>
      <c r="F24" s="238"/>
      <c r="G24" s="238" t="s">
        <v>21</v>
      </c>
      <c r="H24" s="238"/>
      <c r="I24" s="239"/>
      <c r="J24" s="239">
        <v>300000</v>
      </c>
      <c r="K24" s="239">
        <v>150000</v>
      </c>
    </row>
    <row r="25" spans="1:11" ht="15">
      <c r="A25" s="35"/>
      <c r="B25" s="50" t="s">
        <v>29</v>
      </c>
      <c r="C25" s="36">
        <v>600</v>
      </c>
      <c r="D25" s="36">
        <v>60014</v>
      </c>
      <c r="E25" s="36">
        <v>6050</v>
      </c>
      <c r="F25" s="40" t="s">
        <v>30</v>
      </c>
      <c r="G25" s="40" t="s">
        <v>30</v>
      </c>
      <c r="H25" s="40"/>
      <c r="I25" s="37">
        <v>0</v>
      </c>
      <c r="J25" s="39">
        <f>SUM(J11:J24)</f>
        <v>3938956</v>
      </c>
      <c r="K25" s="39">
        <f>SUM(K11:K24)</f>
        <v>1564881</v>
      </c>
    </row>
    <row r="26" spans="1:11" ht="15">
      <c r="A26" s="41"/>
      <c r="B26" s="53"/>
      <c r="C26" s="36"/>
      <c r="D26" s="36"/>
      <c r="E26" s="36"/>
      <c r="F26" s="40"/>
      <c r="G26" s="40"/>
      <c r="H26" s="40"/>
      <c r="I26" s="37"/>
      <c r="J26" s="39"/>
      <c r="K26" s="39"/>
    </row>
    <row r="27" spans="1:11" ht="15">
      <c r="A27" s="33"/>
      <c r="B27" s="49" t="s">
        <v>35</v>
      </c>
      <c r="C27" s="33"/>
      <c r="D27" s="33"/>
      <c r="E27" s="33"/>
      <c r="F27" s="33"/>
      <c r="G27" s="33"/>
      <c r="H27" s="33"/>
      <c r="I27" s="57"/>
      <c r="J27" s="34"/>
      <c r="K27" s="34"/>
    </row>
    <row r="28" spans="1:11" ht="15">
      <c r="A28" s="35"/>
      <c r="B28" s="50"/>
      <c r="C28" s="36">
        <v>600</v>
      </c>
      <c r="D28" s="36">
        <v>60014</v>
      </c>
      <c r="E28" s="36">
        <v>6060</v>
      </c>
      <c r="F28" s="35"/>
      <c r="G28" s="35"/>
      <c r="H28" s="35"/>
      <c r="I28" s="37"/>
      <c r="J28" s="35"/>
      <c r="K28" s="35"/>
    </row>
    <row r="29" spans="1:11" ht="15">
      <c r="A29" s="34">
        <v>8</v>
      </c>
      <c r="B29" s="51" t="s">
        <v>31</v>
      </c>
      <c r="C29" s="34"/>
      <c r="D29" s="34"/>
      <c r="E29" s="34"/>
      <c r="F29" s="34"/>
      <c r="G29" s="34"/>
      <c r="H29" s="34"/>
      <c r="I29" s="58"/>
      <c r="J29" s="34"/>
      <c r="K29" s="34"/>
    </row>
    <row r="30" spans="1:11" ht="15">
      <c r="A30" s="35"/>
      <c r="B30" s="52" t="s">
        <v>32</v>
      </c>
      <c r="C30" s="35"/>
      <c r="D30" s="35"/>
      <c r="E30" s="35"/>
      <c r="F30" s="38" t="s">
        <v>18</v>
      </c>
      <c r="G30" s="38" t="s">
        <v>18</v>
      </c>
      <c r="H30" s="38"/>
      <c r="I30" s="37">
        <v>0</v>
      </c>
      <c r="J30" s="37">
        <v>20000</v>
      </c>
      <c r="K30" s="37">
        <v>20000</v>
      </c>
    </row>
    <row r="31" spans="1:11" ht="15">
      <c r="A31" s="34">
        <v>9</v>
      </c>
      <c r="B31" s="51" t="s">
        <v>33</v>
      </c>
      <c r="C31" s="34"/>
      <c r="D31" s="34"/>
      <c r="E31" s="34"/>
      <c r="F31" s="34"/>
      <c r="G31" s="34"/>
      <c r="H31" s="34"/>
      <c r="I31" s="58"/>
      <c r="J31" s="34"/>
      <c r="K31" s="34"/>
    </row>
    <row r="32" spans="1:11" ht="15">
      <c r="A32" s="35"/>
      <c r="B32" s="52" t="s">
        <v>34</v>
      </c>
      <c r="C32" s="35"/>
      <c r="D32" s="35"/>
      <c r="E32" s="35"/>
      <c r="F32" s="38" t="s">
        <v>18</v>
      </c>
      <c r="G32" s="38" t="s">
        <v>18</v>
      </c>
      <c r="H32" s="38"/>
      <c r="I32" s="37">
        <v>0</v>
      </c>
      <c r="J32" s="37">
        <v>6000</v>
      </c>
      <c r="K32" s="37">
        <v>6000</v>
      </c>
    </row>
    <row r="33" spans="1:11" ht="15">
      <c r="A33" s="35"/>
      <c r="B33" s="50" t="s">
        <v>29</v>
      </c>
      <c r="C33" s="36">
        <v>600</v>
      </c>
      <c r="D33" s="36">
        <v>60014</v>
      </c>
      <c r="E33" s="36">
        <v>6060</v>
      </c>
      <c r="F33" s="40" t="s">
        <v>30</v>
      </c>
      <c r="G33" s="40" t="s">
        <v>30</v>
      </c>
      <c r="H33" s="40"/>
      <c r="I33" s="37">
        <v>0</v>
      </c>
      <c r="J33" s="39">
        <f>SUM(J29:J32)</f>
        <v>26000</v>
      </c>
      <c r="K33" s="39">
        <f>SUM(K29:K32)</f>
        <v>26000</v>
      </c>
    </row>
    <row r="34" spans="1:11" ht="15" customHeight="1">
      <c r="A34" s="220" t="s">
        <v>85</v>
      </c>
      <c r="B34" s="201"/>
      <c r="C34" s="3"/>
      <c r="D34" s="3"/>
      <c r="E34" s="3"/>
      <c r="F34" s="16"/>
      <c r="G34" s="17"/>
      <c r="H34" s="17"/>
      <c r="I34" s="31"/>
      <c r="J34" s="15"/>
      <c r="K34" s="15"/>
    </row>
    <row r="35" spans="1:11" ht="60">
      <c r="A35" s="27">
        <v>10</v>
      </c>
      <c r="B35" s="43" t="s">
        <v>111</v>
      </c>
      <c r="C35" s="24">
        <v>801</v>
      </c>
      <c r="D35" s="24">
        <v>80130</v>
      </c>
      <c r="E35" s="24">
        <v>6050</v>
      </c>
      <c r="F35" s="25" t="s">
        <v>86</v>
      </c>
      <c r="G35" s="25" t="s">
        <v>86</v>
      </c>
      <c r="H35" s="26"/>
      <c r="I35" s="30">
        <v>0</v>
      </c>
      <c r="J35" s="30">
        <f>10000+50000</f>
        <v>60000</v>
      </c>
      <c r="K35" s="30">
        <f>10000+50000</f>
        <v>60000</v>
      </c>
    </row>
    <row r="36" spans="1:11" ht="15">
      <c r="A36" s="23"/>
      <c r="B36" s="22" t="s">
        <v>42</v>
      </c>
      <c r="C36" s="3"/>
      <c r="D36" s="3"/>
      <c r="E36" s="3"/>
      <c r="F36" s="16"/>
      <c r="G36" s="17"/>
      <c r="H36" s="17"/>
      <c r="I36" s="31"/>
      <c r="J36" s="31">
        <f>SUM(J35)</f>
        <v>60000</v>
      </c>
      <c r="K36" s="31">
        <f>SUM(K35)</f>
        <v>60000</v>
      </c>
    </row>
    <row r="37" spans="1:11" ht="15" customHeight="1">
      <c r="A37" s="220" t="s">
        <v>13</v>
      </c>
      <c r="B37" s="201"/>
      <c r="C37" s="3"/>
      <c r="D37" s="3"/>
      <c r="E37" s="3"/>
      <c r="F37" s="16"/>
      <c r="G37" s="17"/>
      <c r="H37" s="17"/>
      <c r="I37" s="31"/>
      <c r="J37" s="15"/>
      <c r="K37" s="15"/>
    </row>
    <row r="38" spans="1:11" ht="30">
      <c r="A38" s="27">
        <v>11</v>
      </c>
      <c r="B38" s="43" t="s">
        <v>50</v>
      </c>
      <c r="C38" s="24">
        <v>801</v>
      </c>
      <c r="D38" s="24">
        <v>80130</v>
      </c>
      <c r="E38" s="24">
        <v>6050</v>
      </c>
      <c r="F38" s="25" t="s">
        <v>14</v>
      </c>
      <c r="G38" s="26" t="s">
        <v>14</v>
      </c>
      <c r="H38" s="26"/>
      <c r="I38" s="30">
        <v>0</v>
      </c>
      <c r="J38" s="30">
        <v>45000</v>
      </c>
      <c r="K38" s="30">
        <v>45000</v>
      </c>
    </row>
    <row r="39" spans="1:11" ht="30">
      <c r="A39" s="27" t="s">
        <v>112</v>
      </c>
      <c r="B39" s="43" t="s">
        <v>113</v>
      </c>
      <c r="C39" s="24"/>
      <c r="D39" s="24"/>
      <c r="E39" s="24"/>
      <c r="F39" s="25"/>
      <c r="G39" s="26" t="s">
        <v>15</v>
      </c>
      <c r="H39" s="26"/>
      <c r="I39" s="30"/>
      <c r="J39" s="30">
        <v>12000</v>
      </c>
      <c r="K39" s="30">
        <v>12000</v>
      </c>
    </row>
    <row r="40" spans="1:11" ht="15" customHeight="1">
      <c r="A40" s="220" t="s">
        <v>16</v>
      </c>
      <c r="B40" s="201"/>
      <c r="C40" s="24"/>
      <c r="D40" s="24"/>
      <c r="E40" s="24"/>
      <c r="F40" s="25"/>
      <c r="G40" s="26"/>
      <c r="H40" s="26"/>
      <c r="I40" s="30">
        <v>0</v>
      </c>
      <c r="J40" s="29">
        <f>SUM(J38:J39)</f>
        <v>57000</v>
      </c>
      <c r="K40" s="29">
        <f>SUM(K38:K39)</f>
        <v>57000</v>
      </c>
    </row>
    <row r="41" spans="1:11" ht="29.25">
      <c r="A41" s="23"/>
      <c r="B41" s="32" t="s">
        <v>38</v>
      </c>
      <c r="C41" s="24"/>
      <c r="D41" s="24"/>
      <c r="E41" s="24"/>
      <c r="F41" s="25"/>
      <c r="G41" s="26"/>
      <c r="H41" s="26"/>
      <c r="I41" s="30"/>
      <c r="J41" s="29"/>
      <c r="K41" s="29"/>
    </row>
    <row r="42" spans="1:11" ht="90">
      <c r="A42" s="60">
        <v>12</v>
      </c>
      <c r="B42" s="62" t="s">
        <v>49</v>
      </c>
      <c r="C42" s="61">
        <v>750</v>
      </c>
      <c r="D42" s="61">
        <v>75020</v>
      </c>
      <c r="E42" s="61">
        <v>6050</v>
      </c>
      <c r="F42" s="25" t="s">
        <v>39</v>
      </c>
      <c r="G42" s="26" t="s">
        <v>15</v>
      </c>
      <c r="H42" s="26" t="s">
        <v>54</v>
      </c>
      <c r="I42" s="30">
        <v>68000</v>
      </c>
      <c r="J42" s="29">
        <v>135000</v>
      </c>
      <c r="K42" s="29">
        <f>135000-68000</f>
        <v>67000</v>
      </c>
    </row>
    <row r="43" spans="1:11" ht="45">
      <c r="A43" s="60">
        <v>13</v>
      </c>
      <c r="B43" s="62" t="s">
        <v>41</v>
      </c>
      <c r="C43" s="61">
        <v>750</v>
      </c>
      <c r="D43" s="61">
        <v>75020</v>
      </c>
      <c r="E43" s="61">
        <v>6060</v>
      </c>
      <c r="F43" s="25" t="s">
        <v>40</v>
      </c>
      <c r="G43" s="26"/>
      <c r="H43" s="26"/>
      <c r="I43" s="30"/>
      <c r="J43" s="29">
        <v>45000</v>
      </c>
      <c r="K43" s="29">
        <v>45000</v>
      </c>
    </row>
    <row r="44" spans="1:11" ht="15" customHeight="1">
      <c r="A44" s="23"/>
      <c r="B44" s="32" t="s">
        <v>42</v>
      </c>
      <c r="C44" s="24"/>
      <c r="D44" s="24"/>
      <c r="E44" s="24"/>
      <c r="F44" s="25"/>
      <c r="G44" s="26"/>
      <c r="H44" s="26"/>
      <c r="I44" s="30"/>
      <c r="J44" s="29">
        <f>SUM(J42:J43)</f>
        <v>180000</v>
      </c>
      <c r="K44" s="29">
        <f>SUM(K42:K43)</f>
        <v>112000</v>
      </c>
    </row>
    <row r="45" spans="1:11" ht="30" customHeight="1">
      <c r="A45" s="240" t="s">
        <v>117</v>
      </c>
      <c r="B45" s="221"/>
      <c r="C45" s="42"/>
      <c r="D45" s="24"/>
      <c r="E45" s="24"/>
      <c r="F45" s="25"/>
      <c r="G45" s="26"/>
      <c r="H45" s="26"/>
      <c r="I45" s="30"/>
      <c r="J45" s="4"/>
      <c r="K45" s="166"/>
    </row>
    <row r="46" spans="1:11" s="163" customFormat="1" ht="15">
      <c r="A46" s="156">
        <v>14</v>
      </c>
      <c r="B46" s="157" t="s">
        <v>114</v>
      </c>
      <c r="C46" s="158">
        <v>801</v>
      </c>
      <c r="D46" s="158">
        <v>80132</v>
      </c>
      <c r="E46" s="158">
        <v>6060</v>
      </c>
      <c r="F46" s="159"/>
      <c r="G46" s="160"/>
      <c r="H46" s="160"/>
      <c r="I46" s="161"/>
      <c r="J46" s="162">
        <v>5500</v>
      </c>
      <c r="K46" s="162">
        <v>5500</v>
      </c>
    </row>
    <row r="47" spans="1:11" s="163" customFormat="1" ht="15">
      <c r="A47" s="156"/>
      <c r="B47" s="157"/>
      <c r="C47" s="158"/>
      <c r="D47" s="158"/>
      <c r="E47" s="158"/>
      <c r="F47" s="159"/>
      <c r="G47" s="160"/>
      <c r="H47" s="160"/>
      <c r="I47" s="161"/>
      <c r="J47" s="164"/>
      <c r="K47" s="164"/>
    </row>
    <row r="48" spans="1:11" ht="15">
      <c r="A48" s="27"/>
      <c r="B48" s="72"/>
      <c r="C48" s="24"/>
      <c r="D48" s="24"/>
      <c r="E48" s="24"/>
      <c r="F48" s="25"/>
      <c r="G48" s="26"/>
      <c r="H48" s="26"/>
      <c r="I48" s="30"/>
      <c r="J48" s="28"/>
      <c r="K48" s="28"/>
    </row>
    <row r="49" spans="1:11" ht="15">
      <c r="A49" s="23"/>
      <c r="B49" s="22" t="s">
        <v>16</v>
      </c>
      <c r="C49" s="3"/>
      <c r="D49" s="3"/>
      <c r="E49" s="3"/>
      <c r="F49" s="16"/>
      <c r="G49" s="17"/>
      <c r="H49" s="17"/>
      <c r="I49" s="59"/>
      <c r="J49" s="29">
        <f>SUM(J46:J47)</f>
        <v>5500</v>
      </c>
      <c r="K49" s="29">
        <f>SUM(K46:K47)</f>
        <v>5500</v>
      </c>
    </row>
    <row r="50" spans="1:11" ht="15">
      <c r="A50" s="23"/>
      <c r="B50" s="22"/>
      <c r="C50" s="3"/>
      <c r="D50" s="3"/>
      <c r="E50" s="3"/>
      <c r="F50" s="16"/>
      <c r="G50" s="17"/>
      <c r="H50" s="17"/>
      <c r="I50" s="31"/>
      <c r="J50" s="8"/>
      <c r="K50" s="8"/>
    </row>
    <row r="51" spans="1:11" ht="25.5" customHeight="1">
      <c r="A51" s="21" t="s">
        <v>12</v>
      </c>
      <c r="B51" s="43"/>
      <c r="C51" s="7">
        <v>852</v>
      </c>
      <c r="D51" s="7">
        <v>85202</v>
      </c>
      <c r="E51" s="7"/>
      <c r="F51" s="19"/>
      <c r="G51" s="19"/>
      <c r="H51" s="19"/>
      <c r="I51" s="19"/>
      <c r="J51" s="19"/>
      <c r="K51" s="19"/>
    </row>
    <row r="52" spans="1:11" ht="30">
      <c r="A52" s="10">
        <v>15</v>
      </c>
      <c r="B52" s="43" t="s">
        <v>36</v>
      </c>
      <c r="C52" s="7"/>
      <c r="D52" s="7"/>
      <c r="E52" s="7">
        <v>6050</v>
      </c>
      <c r="F52" s="19"/>
      <c r="G52" s="19"/>
      <c r="H52" s="19"/>
      <c r="I52" s="19"/>
      <c r="J52" s="19">
        <v>32000</v>
      </c>
      <c r="K52" s="19">
        <v>32000</v>
      </c>
    </row>
    <row r="53" spans="1:11" ht="45">
      <c r="A53" s="10">
        <v>16</v>
      </c>
      <c r="B53" s="43" t="s">
        <v>90</v>
      </c>
      <c r="C53" s="7"/>
      <c r="D53" s="7"/>
      <c r="E53" s="7">
        <v>6060</v>
      </c>
      <c r="F53" s="19"/>
      <c r="G53" s="19"/>
      <c r="H53" s="19"/>
      <c r="I53" s="19"/>
      <c r="J53" s="19">
        <f>5000+17250+5750</f>
        <v>28000</v>
      </c>
      <c r="K53" s="19">
        <f>10750</f>
        <v>10750</v>
      </c>
    </row>
    <row r="54" spans="1:11" ht="64.5">
      <c r="A54" s="10">
        <v>17</v>
      </c>
      <c r="B54" s="134" t="s">
        <v>92</v>
      </c>
      <c r="C54" s="7"/>
      <c r="D54" s="7"/>
      <c r="E54" s="7">
        <v>6050</v>
      </c>
      <c r="F54" s="19"/>
      <c r="G54" s="19"/>
      <c r="H54" s="19"/>
      <c r="I54" s="19"/>
      <c r="J54" s="19">
        <f>44380-5000+5000</f>
        <v>44380</v>
      </c>
      <c r="K54" s="19"/>
    </row>
    <row r="55" spans="1:11" ht="15">
      <c r="A55" s="10"/>
      <c r="B55" s="43" t="s">
        <v>9</v>
      </c>
      <c r="C55" s="7"/>
      <c r="D55" s="7"/>
      <c r="E55" s="7"/>
      <c r="F55" s="19"/>
      <c r="G55" s="19"/>
      <c r="H55" s="19"/>
      <c r="I55" s="19"/>
      <c r="J55" s="44">
        <f>SUM(J52:J54)</f>
        <v>104380</v>
      </c>
      <c r="K55" s="44">
        <f>SUM(K52:K54)</f>
        <v>42750</v>
      </c>
    </row>
    <row r="56" spans="1:11" ht="25.5" customHeight="1">
      <c r="A56" s="21" t="s">
        <v>87</v>
      </c>
      <c r="B56" s="43"/>
      <c r="C56" s="7">
        <v>852</v>
      </c>
      <c r="D56" s="7">
        <v>85202</v>
      </c>
      <c r="E56" s="7"/>
      <c r="F56" s="19"/>
      <c r="G56" s="19"/>
      <c r="H56" s="19"/>
      <c r="I56" s="19"/>
      <c r="J56" s="19"/>
      <c r="K56" s="19"/>
    </row>
    <row r="57" spans="1:11" ht="15">
      <c r="A57" s="10">
        <v>18</v>
      </c>
      <c r="B57" s="43" t="s">
        <v>88</v>
      </c>
      <c r="C57" s="7"/>
      <c r="D57" s="7"/>
      <c r="E57" s="7">
        <v>6060</v>
      </c>
      <c r="F57" s="19"/>
      <c r="G57" s="19"/>
      <c r="H57" s="19"/>
      <c r="I57" s="19"/>
      <c r="J57" s="19">
        <v>11400</v>
      </c>
      <c r="K57" s="19">
        <v>11400</v>
      </c>
    </row>
    <row r="58" spans="1:11" ht="75">
      <c r="A58" s="10">
        <v>19</v>
      </c>
      <c r="B58" s="43" t="s">
        <v>91</v>
      </c>
      <c r="C58" s="7"/>
      <c r="D58" s="7"/>
      <c r="E58" s="7">
        <v>6060</v>
      </c>
      <c r="F58" s="19"/>
      <c r="G58" s="19"/>
      <c r="H58" s="19"/>
      <c r="I58" s="19"/>
      <c r="J58" s="19">
        <f>48200+144387</f>
        <v>192587</v>
      </c>
      <c r="K58" s="19">
        <f>48200</f>
        <v>48200</v>
      </c>
    </row>
    <row r="59" spans="1:11" ht="45">
      <c r="A59" s="10">
        <v>20</v>
      </c>
      <c r="B59" s="43" t="s">
        <v>90</v>
      </c>
      <c r="C59" s="7"/>
      <c r="D59" s="7"/>
      <c r="E59" s="7">
        <v>6060</v>
      </c>
      <c r="F59" s="19"/>
      <c r="G59" s="19"/>
      <c r="H59" s="19"/>
      <c r="I59" s="19"/>
      <c r="J59" s="19">
        <v>7000</v>
      </c>
      <c r="K59" s="19"/>
    </row>
    <row r="60" spans="1:11" ht="90">
      <c r="A60" s="10">
        <v>20</v>
      </c>
      <c r="B60" s="43" t="s">
        <v>103</v>
      </c>
      <c r="C60" s="7"/>
      <c r="D60" s="7"/>
      <c r="E60" s="7">
        <v>6050</v>
      </c>
      <c r="F60" s="19"/>
      <c r="G60" s="19"/>
      <c r="H60" s="19"/>
      <c r="I60" s="19"/>
      <c r="J60" s="19">
        <f>23200+180000+8540</f>
        <v>211740</v>
      </c>
      <c r="K60" s="19">
        <f>23200+8540</f>
        <v>31740</v>
      </c>
    </row>
    <row r="61" spans="1:11" ht="15">
      <c r="A61" s="10"/>
      <c r="B61" s="43" t="s">
        <v>9</v>
      </c>
      <c r="C61" s="7"/>
      <c r="D61" s="7"/>
      <c r="E61" s="7"/>
      <c r="F61" s="19"/>
      <c r="G61" s="19"/>
      <c r="H61" s="19"/>
      <c r="I61" s="19"/>
      <c r="J61" s="44">
        <f>SUM(J57:J60)</f>
        <v>422727</v>
      </c>
      <c r="K61" s="44">
        <f>SUM(K57:K60)</f>
        <v>91340</v>
      </c>
    </row>
    <row r="62" spans="1:11" ht="25.5" customHeight="1">
      <c r="A62" s="21" t="s">
        <v>61</v>
      </c>
      <c r="B62" s="43"/>
      <c r="C62" s="7">
        <v>852</v>
      </c>
      <c r="D62" s="7">
        <v>85202</v>
      </c>
      <c r="E62" s="7"/>
      <c r="F62" s="19"/>
      <c r="G62" s="19"/>
      <c r="H62" s="19"/>
      <c r="I62" s="19"/>
      <c r="J62" s="19"/>
      <c r="K62" s="19"/>
    </row>
    <row r="63" spans="1:11" ht="30">
      <c r="A63" s="10">
        <v>21</v>
      </c>
      <c r="B63" s="43" t="s">
        <v>36</v>
      </c>
      <c r="C63" s="7"/>
      <c r="D63" s="7"/>
      <c r="E63" s="7">
        <v>6050</v>
      </c>
      <c r="F63" s="19"/>
      <c r="G63" s="19"/>
      <c r="H63" s="19"/>
      <c r="I63" s="19"/>
      <c r="J63" s="19">
        <v>30000</v>
      </c>
      <c r="K63" s="19">
        <v>30000</v>
      </c>
    </row>
    <row r="64" spans="1:11" ht="75">
      <c r="A64" s="10">
        <v>22</v>
      </c>
      <c r="B64" s="43" t="s">
        <v>91</v>
      </c>
      <c r="C64" s="7"/>
      <c r="D64" s="7"/>
      <c r="E64" s="7">
        <v>6060</v>
      </c>
      <c r="F64" s="19"/>
      <c r="G64" s="19"/>
      <c r="H64" s="19"/>
      <c r="I64" s="19"/>
      <c r="J64" s="19">
        <f>33500+100500</f>
        <v>134000</v>
      </c>
      <c r="K64" s="19">
        <f>33500</f>
        <v>33500</v>
      </c>
    </row>
    <row r="65" spans="1:11" ht="15">
      <c r="A65" s="10"/>
      <c r="B65" s="43" t="s">
        <v>9</v>
      </c>
      <c r="C65" s="7"/>
      <c r="D65" s="7"/>
      <c r="E65" s="7"/>
      <c r="F65" s="19"/>
      <c r="G65" s="19"/>
      <c r="H65" s="19"/>
      <c r="I65" s="19"/>
      <c r="J65" s="44">
        <f>SUM(J63:J64)</f>
        <v>164000</v>
      </c>
      <c r="K65" s="44">
        <f>SUM(K63:K64)</f>
        <v>63500</v>
      </c>
    </row>
    <row r="66" spans="1:11" ht="25.5" customHeight="1">
      <c r="A66" s="21" t="s">
        <v>89</v>
      </c>
      <c r="B66" s="43"/>
      <c r="C66" s="7">
        <v>852</v>
      </c>
      <c r="D66" s="7">
        <v>85202</v>
      </c>
      <c r="E66" s="7"/>
      <c r="F66" s="19"/>
      <c r="G66" s="19"/>
      <c r="H66" s="19"/>
      <c r="I66" s="19"/>
      <c r="J66" s="19"/>
      <c r="K66" s="19"/>
    </row>
    <row r="67" spans="1:11" ht="90">
      <c r="A67" s="10">
        <v>23</v>
      </c>
      <c r="B67" s="43" t="s">
        <v>104</v>
      </c>
      <c r="C67" s="7"/>
      <c r="D67" s="7"/>
      <c r="E67" s="7">
        <v>6050</v>
      </c>
      <c r="F67" s="19"/>
      <c r="G67" s="19"/>
      <c r="H67" s="19"/>
      <c r="I67" s="19"/>
      <c r="J67" s="19">
        <f>130000+105925</f>
        <v>235925</v>
      </c>
      <c r="K67" s="19">
        <v>130000</v>
      </c>
    </row>
    <row r="68" spans="1:11" ht="15">
      <c r="A68" s="10"/>
      <c r="B68" s="43" t="s">
        <v>9</v>
      </c>
      <c r="C68" s="7"/>
      <c r="D68" s="7"/>
      <c r="E68" s="7"/>
      <c r="F68" s="19"/>
      <c r="G68" s="19"/>
      <c r="H68" s="19"/>
      <c r="I68" s="19"/>
      <c r="J68" s="44">
        <f>SUM(J67:J67)</f>
        <v>235925</v>
      </c>
      <c r="K68" s="44">
        <f>SUM(K67:K67)</f>
        <v>130000</v>
      </c>
    </row>
    <row r="69" spans="1:11" ht="15">
      <c r="A69" s="132"/>
      <c r="B69" s="133"/>
      <c r="C69" s="7"/>
      <c r="D69" s="7"/>
      <c r="E69" s="7"/>
      <c r="F69" s="19"/>
      <c r="G69" s="19"/>
      <c r="H69" s="19"/>
      <c r="I69" s="19"/>
      <c r="J69" s="44"/>
      <c r="K69" s="44"/>
    </row>
    <row r="70" spans="1:11" ht="39.75" customHeight="1">
      <c r="A70" s="202" t="s">
        <v>10</v>
      </c>
      <c r="B70" s="203"/>
      <c r="C70" s="7"/>
      <c r="D70" s="7"/>
      <c r="E70" s="7"/>
      <c r="F70" s="18"/>
      <c r="G70" s="18"/>
      <c r="H70" s="18"/>
      <c r="I70" s="19"/>
      <c r="J70" s="18"/>
      <c r="K70" s="18"/>
    </row>
    <row r="71" spans="1:11" ht="15">
      <c r="A71" s="10">
        <v>24</v>
      </c>
      <c r="B71" s="43" t="s">
        <v>11</v>
      </c>
      <c r="C71" s="7">
        <v>852</v>
      </c>
      <c r="D71" s="7">
        <v>85203</v>
      </c>
      <c r="E71" s="7">
        <v>6050</v>
      </c>
      <c r="F71" s="19"/>
      <c r="G71" s="19"/>
      <c r="H71" s="19"/>
      <c r="I71" s="19"/>
      <c r="J71" s="44">
        <v>10000</v>
      </c>
      <c r="K71" s="44">
        <v>10000</v>
      </c>
    </row>
    <row r="72" spans="1:11" ht="30">
      <c r="A72" s="130">
        <v>25</v>
      </c>
      <c r="B72" s="43" t="s">
        <v>105</v>
      </c>
      <c r="C72" s="139">
        <v>852</v>
      </c>
      <c r="D72" s="144">
        <v>85203</v>
      </c>
      <c r="E72" s="140">
        <v>6050</v>
      </c>
      <c r="F72" s="135"/>
      <c r="G72" s="151" t="s">
        <v>106</v>
      </c>
      <c r="H72" s="135"/>
      <c r="I72" s="66"/>
      <c r="J72" s="136">
        <v>16500</v>
      </c>
      <c r="K72" s="136"/>
    </row>
    <row r="73" spans="1:11" ht="129.75" customHeight="1">
      <c r="A73" s="130">
        <v>26</v>
      </c>
      <c r="B73" s="150" t="s">
        <v>102</v>
      </c>
      <c r="C73" s="149">
        <v>852</v>
      </c>
      <c r="D73" s="144">
        <v>85203</v>
      </c>
      <c r="E73" s="140">
        <v>6050</v>
      </c>
      <c r="F73" s="135"/>
      <c r="G73" s="66"/>
      <c r="H73" s="135"/>
      <c r="I73" s="66"/>
      <c r="J73" s="136">
        <v>155000</v>
      </c>
      <c r="K73" s="136"/>
    </row>
    <row r="74" spans="1:11" ht="15">
      <c r="A74" s="148" t="s">
        <v>101</v>
      </c>
      <c r="B74" s="150"/>
      <c r="C74" s="241"/>
      <c r="D74" s="7"/>
      <c r="E74" s="242"/>
      <c r="F74" s="243"/>
      <c r="G74" s="19"/>
      <c r="H74" s="243"/>
      <c r="I74" s="19"/>
      <c r="J74" s="244"/>
      <c r="K74" s="244"/>
    </row>
    <row r="75" spans="1:11" ht="30">
      <c r="A75" s="130">
        <v>27</v>
      </c>
      <c r="B75" s="245" t="s">
        <v>93</v>
      </c>
      <c r="C75" s="139"/>
      <c r="D75" s="144"/>
      <c r="E75" s="140"/>
      <c r="F75" s="135"/>
      <c r="G75" s="66"/>
      <c r="H75" s="135"/>
      <c r="I75" s="66"/>
      <c r="J75" s="136">
        <v>330000</v>
      </c>
      <c r="K75" s="136"/>
    </row>
    <row r="76" spans="1:11" ht="15">
      <c r="A76" s="131"/>
      <c r="B76" s="138"/>
      <c r="C76" s="141"/>
      <c r="D76" s="145"/>
      <c r="E76" s="142"/>
      <c r="F76" s="137"/>
      <c r="G76" s="143"/>
      <c r="H76" s="137"/>
      <c r="I76" s="68"/>
      <c r="J76" s="64"/>
      <c r="K76" s="64"/>
    </row>
    <row r="77" spans="1:11" ht="15">
      <c r="A77" s="176" t="s">
        <v>94</v>
      </c>
      <c r="B77" s="177"/>
      <c r="C77" s="177"/>
      <c r="D77" s="177"/>
      <c r="E77" s="178"/>
      <c r="F77" s="170"/>
      <c r="G77" s="171"/>
      <c r="H77" s="69"/>
      <c r="I77" s="66"/>
      <c r="J77" s="63"/>
      <c r="K77" s="63"/>
    </row>
    <row r="78" spans="1:11" ht="15.75">
      <c r="A78" s="179"/>
      <c r="B78" s="180"/>
      <c r="C78" s="180"/>
      <c r="D78" s="180"/>
      <c r="E78" s="181"/>
      <c r="F78" s="172"/>
      <c r="G78" s="173"/>
      <c r="H78" s="70"/>
      <c r="I78" s="67">
        <f>SUM(I9:I77)</f>
        <v>1825076</v>
      </c>
      <c r="J78" s="65">
        <f>J71+J55+J49+J40+J33+J25+J44+J65+J36+J61+J68+J75+J73+J72</f>
        <v>5705988</v>
      </c>
      <c r="K78" s="165">
        <f>K71+K55+K49+K40+K33+K25+K44+K65+K36+K61+K68+K75+K73+K72</f>
        <v>2162971</v>
      </c>
    </row>
    <row r="79" spans="1:11" ht="15">
      <c r="A79" s="168"/>
      <c r="B79" s="169"/>
      <c r="C79" s="169"/>
      <c r="D79" s="169"/>
      <c r="E79" s="213"/>
      <c r="F79" s="174"/>
      <c r="G79" s="175"/>
      <c r="H79" s="45"/>
      <c r="I79" s="68"/>
      <c r="J79" s="64"/>
      <c r="K79" s="64"/>
    </row>
    <row r="80" spans="1:10" ht="15">
      <c r="A80" s="71"/>
      <c r="B80" s="71"/>
      <c r="C80" s="71"/>
      <c r="D80" s="71"/>
      <c r="E80" s="71"/>
      <c r="F80" s="77"/>
      <c r="G80" s="77"/>
      <c r="H80" s="77"/>
      <c r="I80" s="78"/>
      <c r="J80" s="76"/>
    </row>
    <row r="81" ht="15">
      <c r="B81" s="79" t="s">
        <v>122</v>
      </c>
    </row>
    <row r="82" ht="15">
      <c r="B82" s="79"/>
    </row>
    <row r="83" spans="1:10" ht="15" customHeight="1">
      <c r="A83" s="205" t="s">
        <v>0</v>
      </c>
      <c r="B83" s="206" t="s">
        <v>1</v>
      </c>
      <c r="C83" s="214"/>
      <c r="D83" s="215"/>
      <c r="E83" s="216"/>
      <c r="F83" s="209" t="s">
        <v>5</v>
      </c>
      <c r="G83" s="210"/>
      <c r="H83" s="198" t="s">
        <v>6</v>
      </c>
      <c r="I83" s="199"/>
      <c r="J83" s="216"/>
    </row>
    <row r="84" spans="1:10" ht="42.75">
      <c r="A84" s="205"/>
      <c r="B84" s="206"/>
      <c r="C84" s="217"/>
      <c r="D84" s="218"/>
      <c r="E84" s="219"/>
      <c r="F84" s="74" t="s">
        <v>7</v>
      </c>
      <c r="G84" s="75" t="s">
        <v>8</v>
      </c>
      <c r="H84" s="104"/>
      <c r="I84" s="105" t="s">
        <v>47</v>
      </c>
      <c r="J84" s="18" t="s">
        <v>73</v>
      </c>
    </row>
    <row r="85" spans="1:10" ht="15">
      <c r="A85" s="117">
        <v>1</v>
      </c>
      <c r="B85" s="118">
        <v>2</v>
      </c>
      <c r="C85" s="117">
        <v>3</v>
      </c>
      <c r="D85" s="117">
        <v>4</v>
      </c>
      <c r="E85" s="117">
        <v>5</v>
      </c>
      <c r="F85" s="119">
        <v>6</v>
      </c>
      <c r="G85" s="120">
        <v>7</v>
      </c>
      <c r="H85" s="121"/>
      <c r="I85" s="122">
        <v>8</v>
      </c>
      <c r="J85" s="123">
        <v>9</v>
      </c>
    </row>
    <row r="86" spans="1:10" s="124" customFormat="1" ht="57">
      <c r="A86" s="91">
        <v>1</v>
      </c>
      <c r="B86" s="92" t="s">
        <v>72</v>
      </c>
      <c r="C86" s="222"/>
      <c r="D86" s="223"/>
      <c r="E86" s="224"/>
      <c r="F86" s="125">
        <v>2006</v>
      </c>
      <c r="G86" s="93" t="s">
        <v>37</v>
      </c>
      <c r="H86" s="126"/>
      <c r="I86" s="127"/>
      <c r="J86" s="128" t="s">
        <v>77</v>
      </c>
    </row>
    <row r="87" spans="1:10" ht="25.5">
      <c r="A87" s="27">
        <v>2</v>
      </c>
      <c r="B87" s="109" t="s">
        <v>65</v>
      </c>
      <c r="C87" s="225"/>
      <c r="D87" s="226"/>
      <c r="E87" s="227"/>
      <c r="F87" s="25">
        <v>2006</v>
      </c>
      <c r="G87" s="26">
        <v>2006</v>
      </c>
      <c r="H87" s="103"/>
      <c r="I87" s="106">
        <v>161500</v>
      </c>
      <c r="J87" s="233" t="s">
        <v>78</v>
      </c>
    </row>
    <row r="88" spans="1:10" ht="25.5">
      <c r="A88" s="27">
        <v>3</v>
      </c>
      <c r="B88" s="115" t="s">
        <v>66</v>
      </c>
      <c r="C88" s="225"/>
      <c r="D88" s="226"/>
      <c r="E88" s="227"/>
      <c r="F88" s="25">
        <v>2006</v>
      </c>
      <c r="G88" s="26">
        <v>2006</v>
      </c>
      <c r="H88" s="103"/>
      <c r="I88" s="106">
        <v>230100</v>
      </c>
      <c r="J88" s="234"/>
    </row>
    <row r="89" spans="1:10" ht="51">
      <c r="A89" s="27">
        <v>4</v>
      </c>
      <c r="B89" s="109" t="s">
        <v>67</v>
      </c>
      <c r="C89" s="225"/>
      <c r="D89" s="226"/>
      <c r="E89" s="227"/>
      <c r="F89" s="25">
        <v>2006</v>
      </c>
      <c r="G89" s="26">
        <v>2006</v>
      </c>
      <c r="H89" s="103"/>
      <c r="I89" s="231">
        <v>472700</v>
      </c>
      <c r="J89" s="234"/>
    </row>
    <row r="90" spans="1:10" ht="38.25">
      <c r="A90" s="27">
        <v>5</v>
      </c>
      <c r="B90" s="115" t="s">
        <v>68</v>
      </c>
      <c r="C90" s="225"/>
      <c r="D90" s="226"/>
      <c r="E90" s="227"/>
      <c r="F90" s="25">
        <v>2006</v>
      </c>
      <c r="G90" s="26">
        <v>2006</v>
      </c>
      <c r="H90" s="103"/>
      <c r="I90" s="232"/>
      <c r="J90" s="235"/>
    </row>
    <row r="91" spans="1:10" ht="100.5" customHeight="1">
      <c r="A91" s="24">
        <v>6</v>
      </c>
      <c r="B91" s="146" t="s">
        <v>98</v>
      </c>
      <c r="C91" s="225"/>
      <c r="D91" s="226"/>
      <c r="E91" s="227"/>
      <c r="F91" s="25">
        <v>2006</v>
      </c>
      <c r="G91" s="26">
        <v>2006</v>
      </c>
      <c r="H91" s="103"/>
      <c r="I91" s="246">
        <f>381000+181300-15790</f>
        <v>546510</v>
      </c>
      <c r="J91" s="247" t="s">
        <v>97</v>
      </c>
    </row>
    <row r="92" spans="1:10" ht="39">
      <c r="A92" s="27">
        <v>8</v>
      </c>
      <c r="B92" s="110" t="s">
        <v>69</v>
      </c>
      <c r="C92" s="225"/>
      <c r="D92" s="226"/>
      <c r="E92" s="227"/>
      <c r="F92" s="25">
        <v>2006</v>
      </c>
      <c r="G92" s="26">
        <v>2006</v>
      </c>
      <c r="H92" s="103"/>
      <c r="I92" s="106">
        <v>246000</v>
      </c>
      <c r="J92" s="113" t="s">
        <v>79</v>
      </c>
    </row>
    <row r="93" spans="1:10" ht="15">
      <c r="A93" s="27">
        <v>9</v>
      </c>
      <c r="B93" s="116" t="s">
        <v>70</v>
      </c>
      <c r="C93" s="225"/>
      <c r="D93" s="226"/>
      <c r="E93" s="227"/>
      <c r="F93" s="25">
        <v>2006</v>
      </c>
      <c r="G93" s="26">
        <v>2006</v>
      </c>
      <c r="H93" s="103"/>
      <c r="I93" s="106">
        <v>149000</v>
      </c>
      <c r="J93" s="113" t="s">
        <v>79</v>
      </c>
    </row>
    <row r="94" spans="1:10" ht="39">
      <c r="A94" s="27">
        <v>10</v>
      </c>
      <c r="B94" s="116" t="s">
        <v>71</v>
      </c>
      <c r="C94" s="225"/>
      <c r="D94" s="226"/>
      <c r="E94" s="227"/>
      <c r="F94" s="25">
        <v>2006</v>
      </c>
      <c r="G94" s="26">
        <v>2006</v>
      </c>
      <c r="H94" s="103"/>
      <c r="I94" s="106">
        <f>296000-5900</f>
        <v>290100</v>
      </c>
      <c r="J94" s="112" t="s">
        <v>80</v>
      </c>
    </row>
    <row r="95" spans="1:10" ht="102">
      <c r="A95" s="27">
        <v>12</v>
      </c>
      <c r="B95" s="150" t="s">
        <v>99</v>
      </c>
      <c r="C95" s="226"/>
      <c r="D95" s="226"/>
      <c r="E95" s="227"/>
      <c r="F95" s="25">
        <v>2006</v>
      </c>
      <c r="G95" s="26">
        <v>2006</v>
      </c>
      <c r="H95" s="103"/>
      <c r="I95" s="106">
        <f>167690+54100+5640</f>
        <v>227430</v>
      </c>
      <c r="J95" s="112" t="s">
        <v>81</v>
      </c>
    </row>
    <row r="96" spans="1:10" ht="38.25">
      <c r="A96" s="27">
        <v>13</v>
      </c>
      <c r="B96" s="248" t="s">
        <v>116</v>
      </c>
      <c r="C96" s="225"/>
      <c r="D96" s="226"/>
      <c r="E96" s="227"/>
      <c r="F96" s="25">
        <v>2006</v>
      </c>
      <c r="G96" s="26">
        <v>2006</v>
      </c>
      <c r="H96" s="103"/>
      <c r="I96" s="106">
        <v>5900</v>
      </c>
      <c r="J96" s="114" t="s">
        <v>118</v>
      </c>
    </row>
    <row r="97" spans="1:10" ht="26.25">
      <c r="A97" s="27">
        <v>14</v>
      </c>
      <c r="B97" s="110" t="s">
        <v>74</v>
      </c>
      <c r="C97" s="225"/>
      <c r="D97" s="226"/>
      <c r="E97" s="227"/>
      <c r="F97" s="25">
        <v>2006</v>
      </c>
      <c r="G97" s="26">
        <v>2006</v>
      </c>
      <c r="H97" s="103"/>
      <c r="I97" s="106">
        <f>150000-21290</f>
        <v>128710</v>
      </c>
      <c r="J97" s="114" t="s">
        <v>82</v>
      </c>
    </row>
    <row r="98" spans="1:10" ht="51.75">
      <c r="A98" s="27">
        <v>15</v>
      </c>
      <c r="B98" s="110" t="s">
        <v>75</v>
      </c>
      <c r="C98" s="225"/>
      <c r="D98" s="226"/>
      <c r="E98" s="227"/>
      <c r="F98" s="25">
        <v>2006</v>
      </c>
      <c r="G98" s="26">
        <v>2006</v>
      </c>
      <c r="H98" s="103"/>
      <c r="I98" s="106">
        <f>290000+90000</f>
        <v>380000</v>
      </c>
      <c r="J98" s="114" t="s">
        <v>82</v>
      </c>
    </row>
    <row r="99" spans="1:10" ht="38.25">
      <c r="A99" s="27">
        <v>16</v>
      </c>
      <c r="B99" s="109" t="s">
        <v>76</v>
      </c>
      <c r="C99" s="225"/>
      <c r="D99" s="226"/>
      <c r="E99" s="227"/>
      <c r="F99" s="25">
        <v>2006</v>
      </c>
      <c r="G99" s="26">
        <v>2006</v>
      </c>
      <c r="H99" s="103"/>
      <c r="I99" s="106">
        <v>15000</v>
      </c>
      <c r="J99" s="114" t="s">
        <v>83</v>
      </c>
    </row>
    <row r="100" spans="1:10" ht="76.5">
      <c r="A100" s="27">
        <v>17</v>
      </c>
      <c r="B100" s="111" t="s">
        <v>119</v>
      </c>
      <c r="C100" s="225"/>
      <c r="D100" s="226"/>
      <c r="E100" s="227"/>
      <c r="F100" s="25">
        <v>2006</v>
      </c>
      <c r="G100" s="26">
        <v>2006</v>
      </c>
      <c r="H100" s="103"/>
      <c r="I100" s="106">
        <v>137000</v>
      </c>
      <c r="J100" s="147" t="s">
        <v>84</v>
      </c>
    </row>
    <row r="101" spans="1:10" ht="51" customHeight="1">
      <c r="A101" s="24">
        <v>18</v>
      </c>
      <c r="B101" s="134" t="s">
        <v>100</v>
      </c>
      <c r="C101" s="225"/>
      <c r="D101" s="226"/>
      <c r="E101" s="227"/>
      <c r="F101" s="25">
        <v>2006</v>
      </c>
      <c r="G101" s="26">
        <v>2006</v>
      </c>
      <c r="H101" s="103"/>
      <c r="I101" s="106">
        <v>75000</v>
      </c>
      <c r="J101" s="147"/>
    </row>
    <row r="102" spans="1:10" s="6" customFormat="1" ht="33.75">
      <c r="A102" s="23"/>
      <c r="B102" s="80" t="s">
        <v>48</v>
      </c>
      <c r="C102" s="228"/>
      <c r="D102" s="229"/>
      <c r="E102" s="230"/>
      <c r="F102" s="16"/>
      <c r="G102" s="17"/>
      <c r="H102" s="102"/>
      <c r="I102" s="107">
        <f>SUM(I86:I101)</f>
        <v>3064950</v>
      </c>
      <c r="J102" s="108"/>
    </row>
    <row r="103" spans="1:10" s="6" customFormat="1" ht="14.25">
      <c r="A103" s="182"/>
      <c r="B103" s="183"/>
      <c r="C103" s="167"/>
      <c r="D103" s="167"/>
      <c r="E103" s="167"/>
      <c r="F103" s="184"/>
      <c r="G103" s="185"/>
      <c r="H103" s="186"/>
      <c r="I103" s="187"/>
      <c r="J103" s="188"/>
    </row>
    <row r="104" spans="1:10" s="6" customFormat="1" ht="14.25">
      <c r="A104" s="182"/>
      <c r="B104" s="183"/>
      <c r="C104" s="167"/>
      <c r="D104" s="167"/>
      <c r="E104" s="167"/>
      <c r="F104" s="184"/>
      <c r="G104" s="185"/>
      <c r="H104" s="186"/>
      <c r="I104" s="187"/>
      <c r="J104" s="188"/>
    </row>
    <row r="105" spans="1:10" ht="51" customHeight="1">
      <c r="A105" s="24">
        <v>1</v>
      </c>
      <c r="B105" s="190" t="s">
        <v>120</v>
      </c>
      <c r="C105" s="191"/>
      <c r="D105" s="192"/>
      <c r="E105" s="193"/>
      <c r="F105" s="25">
        <v>2006</v>
      </c>
      <c r="G105" s="26">
        <v>2006</v>
      </c>
      <c r="H105" s="103"/>
      <c r="I105" s="106">
        <v>16000</v>
      </c>
      <c r="J105" s="197"/>
    </row>
    <row r="106" spans="1:10" s="6" customFormat="1" ht="33.75">
      <c r="A106" s="23"/>
      <c r="B106" s="189" t="s">
        <v>121</v>
      </c>
      <c r="C106" s="194"/>
      <c r="D106" s="195"/>
      <c r="E106" s="196"/>
      <c r="F106" s="16"/>
      <c r="G106" s="17"/>
      <c r="H106" s="102"/>
      <c r="I106" s="107">
        <f>SUM(I105)</f>
        <v>16000</v>
      </c>
      <c r="J106" s="108"/>
    </row>
    <row r="107" spans="1:10" s="6" customFormat="1" ht="14.25">
      <c r="A107" s="182"/>
      <c r="B107" s="183"/>
      <c r="C107" s="167"/>
      <c r="D107" s="167"/>
      <c r="E107" s="167"/>
      <c r="F107" s="184"/>
      <c r="G107" s="185"/>
      <c r="H107" s="186"/>
      <c r="I107" s="187"/>
      <c r="J107" s="188"/>
    </row>
    <row r="108" spans="1:10" s="6" customFormat="1" ht="14.25">
      <c r="A108" s="182"/>
      <c r="B108" s="183"/>
      <c r="C108" s="167"/>
      <c r="D108" s="167"/>
      <c r="E108" s="167"/>
      <c r="F108" s="184"/>
      <c r="G108" s="185"/>
      <c r="H108" s="186"/>
      <c r="I108" s="187"/>
      <c r="J108" s="188"/>
    </row>
    <row r="109" spans="1:10" s="6" customFormat="1" ht="14.25">
      <c r="A109" s="182"/>
      <c r="B109" s="183"/>
      <c r="C109" s="167"/>
      <c r="D109" s="167"/>
      <c r="E109" s="167"/>
      <c r="F109" s="184"/>
      <c r="G109" s="185"/>
      <c r="H109" s="186"/>
      <c r="I109" s="187"/>
      <c r="J109" s="188"/>
    </row>
    <row r="110" spans="1:10" s="6" customFormat="1" ht="14.25">
      <c r="A110" s="182"/>
      <c r="B110" s="183"/>
      <c r="C110" s="167"/>
      <c r="D110" s="167"/>
      <c r="E110" s="167"/>
      <c r="F110" s="184"/>
      <c r="G110" s="185"/>
      <c r="H110" s="186"/>
      <c r="I110" s="187"/>
      <c r="J110" s="188"/>
    </row>
    <row r="112" ht="15">
      <c r="A112" s="73" t="s">
        <v>44</v>
      </c>
    </row>
    <row r="113" ht="15">
      <c r="A113" s="73" t="s">
        <v>45</v>
      </c>
    </row>
    <row r="114" spans="1:2" ht="15">
      <c r="A114" s="9" t="s">
        <v>56</v>
      </c>
      <c r="B114" s="46" t="s">
        <v>55</v>
      </c>
    </row>
    <row r="115" ht="15">
      <c r="A115" s="81" t="s">
        <v>64</v>
      </c>
    </row>
  </sheetData>
  <mergeCells count="24">
    <mergeCell ref="C86:E102"/>
    <mergeCell ref="F83:G83"/>
    <mergeCell ref="H83:J83"/>
    <mergeCell ref="I89:I90"/>
    <mergeCell ref="J87:J90"/>
    <mergeCell ref="H7:I7"/>
    <mergeCell ref="F77:G79"/>
    <mergeCell ref="A77:E79"/>
    <mergeCell ref="C83:E84"/>
    <mergeCell ref="A40:B40"/>
    <mergeCell ref="A45:B45"/>
    <mergeCell ref="A83:A84"/>
    <mergeCell ref="B83:B84"/>
    <mergeCell ref="A34:B34"/>
    <mergeCell ref="H6:J6"/>
    <mergeCell ref="A37:B37"/>
    <mergeCell ref="A70:B70"/>
    <mergeCell ref="A4:J4"/>
    <mergeCell ref="A6:A7"/>
    <mergeCell ref="B6:B7"/>
    <mergeCell ref="C6:C7"/>
    <mergeCell ref="D6:D7"/>
    <mergeCell ref="E6:E7"/>
    <mergeCell ref="F6:G6"/>
  </mergeCells>
  <printOptions/>
  <pageMargins left="0.984251968503937" right="0.6692913385826772" top="0.4724409448818898" bottom="0.5118110236220472" header="0.2755905511811024" footer="0.275590551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2006-09-04T12:15:38Z</cp:lastPrinted>
  <dcterms:created xsi:type="dcterms:W3CDTF">2005-10-05T10:15:19Z</dcterms:created>
  <dcterms:modified xsi:type="dcterms:W3CDTF">2006-09-04T12:15:50Z</dcterms:modified>
  <cp:category/>
  <cp:version/>
  <cp:contentType/>
  <cp:contentStatus/>
</cp:coreProperties>
</file>