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<sst xmlns="http://schemas.openxmlformats.org/spreadsheetml/2006/main" count="206" uniqueCount="103">
  <si>
    <t>Dz.</t>
  </si>
  <si>
    <t>R.</t>
  </si>
  <si>
    <t>P.</t>
  </si>
  <si>
    <t>W Y S Z C Z E G Ó L N I E N I E</t>
  </si>
  <si>
    <t>.010</t>
  </si>
  <si>
    <t>ROLNICTWO I ŁOWIECTWO</t>
  </si>
  <si>
    <t>.01005</t>
  </si>
  <si>
    <t>Prace geodezyjno - urządzeniowe na potrzeby  rolnictwa</t>
  </si>
  <si>
    <t>Zakup pozostałych usług</t>
  </si>
  <si>
    <t xml:space="preserve"> </t>
  </si>
  <si>
    <t>Zakup materiałów i wyposażenia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</si>
  <si>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</si>
  <si>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</si>
  <si>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</si>
  <si>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</si>
  <si>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</si>
  <si>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</si>
  <si>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</si>
  <si>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</si>
  <si>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</si>
  <si>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</si>
  <si>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</si>
  <si>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</si>
  <si>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GOSPODARKA MIESZKANIOWA</t>
  </si>
  <si>
    <t>Gospodarka gruntami i nieruchomościami</t>
  </si>
  <si>
    <t xml:space="preserve">Zakup usług remontowych </t>
  </si>
  <si>
    <t>DZIAŁALNOŚĆ USŁUGOWA</t>
  </si>
  <si>
    <t>Zakup usług pozostałych</t>
  </si>
  <si>
    <t>Nadzór budowlany</t>
  </si>
  <si>
    <t>Rady powiatów</t>
  </si>
  <si>
    <t>Różne wydatki na rzecz osób fizycznych</t>
  </si>
  <si>
    <t>Starostwa powiatowe</t>
  </si>
  <si>
    <t>Stypendia różne</t>
  </si>
  <si>
    <t>Komisje poborowe</t>
  </si>
  <si>
    <t xml:space="preserve">Zakup usług zdrowotnych </t>
  </si>
  <si>
    <t>Pozostała działalność</t>
  </si>
  <si>
    <t>OBSŁUGA DŁUGU PUBLICZNEGO</t>
  </si>
  <si>
    <t>OCHRONA ZDROWIA</t>
  </si>
  <si>
    <t>Składki na ubezpieczenia zdrowotne</t>
  </si>
  <si>
    <t>RAZEM   WYDATKI BUDŻETOWE</t>
  </si>
  <si>
    <t>Obsługa papierów wartościowych , kredytów i pożyczek jednostek samorządu terytorialnego</t>
  </si>
  <si>
    <t>Odsetki i dyskonto od krajowych skarbowych papierów wartościowych oraz pożyczek i kredytów</t>
  </si>
  <si>
    <t xml:space="preserve">Urzędy Wojewódzkie </t>
  </si>
  <si>
    <t xml:space="preserve">Zakup  usług  pozostałych </t>
  </si>
  <si>
    <t xml:space="preserve">Składki na ubezpiecz. zdrowotne oraz świadczenia dla osób nieobjętych obowiązkiem ubezpieczenia  zdrowotnego </t>
  </si>
  <si>
    <t>POMOC SPOŁECZNA</t>
  </si>
  <si>
    <t xml:space="preserve">Placówki Opiekuńczo-Wychowawcze </t>
  </si>
  <si>
    <t>Świadczenia społeczne</t>
  </si>
  <si>
    <t>Zakup środków żywności</t>
  </si>
  <si>
    <t>Zakup pomocy naukowych , dydaktycznych , książek</t>
  </si>
  <si>
    <t>Domy pomocy społecznej</t>
  </si>
  <si>
    <t>Zakup usług zdrowotnych</t>
  </si>
  <si>
    <t>Jednostki specjalistycznego poradnictwa, mieszkania chronione i ośrodki interwencji kryzysowej</t>
  </si>
  <si>
    <t>Rodziny zastępcze</t>
  </si>
  <si>
    <t>POZOSTAŁE ZADANIA W ZAKRESIE POLITYKI SPOŁECZNEJ</t>
  </si>
  <si>
    <t>OŚWIATA I WYCHOWANIE</t>
  </si>
  <si>
    <t>Składki na ubezpieczenie społeczne</t>
  </si>
  <si>
    <t>Gimnazja specjalne</t>
  </si>
  <si>
    <t xml:space="preserve">  </t>
  </si>
  <si>
    <t>Licea ogólnokształcące</t>
  </si>
  <si>
    <t xml:space="preserve">Podatek od nieruchomości </t>
  </si>
  <si>
    <t>Szkoły  zawodowe</t>
  </si>
  <si>
    <t>Szkoły artystyczne</t>
  </si>
  <si>
    <t>Szkoły zawodowe specjalne</t>
  </si>
  <si>
    <t>Dokształcanie i doskonalenie nauczycieli</t>
  </si>
  <si>
    <t>Zakup  usług pozostałych</t>
  </si>
  <si>
    <t>EDUKACYJNA OPIEKA WYCHOWAWCZA</t>
  </si>
  <si>
    <t xml:space="preserve">Internaty i bursy szkolne </t>
  </si>
  <si>
    <t xml:space="preserve">Pomoc materialna dla uczniów </t>
  </si>
  <si>
    <t xml:space="preserve">Dotacje  przekazane  dla powiatu   na  zadania  bieżące  realizowane  na  podstawie  porozumień (  umów  ) między   j.s.t </t>
  </si>
  <si>
    <t xml:space="preserve">Poradnie psychologiczno -pedagogiczne, w  tym  poradnie  specjalistyczne </t>
  </si>
  <si>
    <t>Powiatowe centra pomocy rodzinie</t>
  </si>
  <si>
    <t xml:space="preserve">Wydatki na  zakupy   inwestycyjne  jednostek  budżetowych </t>
  </si>
  <si>
    <t>Wydatki osobowe niezaliczone do wynagrodzeń</t>
  </si>
  <si>
    <t xml:space="preserve">Wydatki  inwestycyjne  jednostek  budżetowych </t>
  </si>
  <si>
    <t xml:space="preserve">Administracja  publiczna </t>
  </si>
  <si>
    <t xml:space="preserve">Zakup  usług  przez  jednostki  samorządu  terytorialnego  od  innych  jednostek  samorządu  terytorialnego </t>
  </si>
  <si>
    <t xml:space="preserve">Wynagrodzenia  bezosobowe </t>
  </si>
  <si>
    <t>Wynagrodzenie  bezosobowe</t>
  </si>
  <si>
    <t>Wynagrodzenia  bezosobowe</t>
  </si>
  <si>
    <t xml:space="preserve">Stypendia  oraz  inne formy pomocy dla uczniów </t>
  </si>
  <si>
    <t xml:space="preserve">Wpłaty  na  PFRON </t>
  </si>
  <si>
    <t xml:space="preserve">Promocja jednostek  samorządu  terytorialnego </t>
  </si>
  <si>
    <t xml:space="preserve">Zakup  usług  dostępu  do  sieci  Internet </t>
  </si>
  <si>
    <t>Usługi zdrowotne</t>
  </si>
  <si>
    <t>Wydatki inwestycyjne jednostek budżetowych</t>
  </si>
  <si>
    <t>WYDATKI  BUDŻETOWE</t>
  </si>
  <si>
    <t>Kary  i  odszkodowania wypłacone na rzecz osób fizycznych</t>
  </si>
  <si>
    <t>Zespoły do spraw orzekania o niepełnosprawności</t>
  </si>
  <si>
    <t xml:space="preserve">Koszty  postępowiania  sądowego  i  prokuratorskiego </t>
  </si>
  <si>
    <t xml:space="preserve">Wydatki  budżetowe  w  2006  r. </t>
  </si>
  <si>
    <t xml:space="preserve">w  sprawie  zmiany  Budżetu  Powiatu  Toruńskiego .  </t>
  </si>
  <si>
    <t xml:space="preserve">ZWIĘKSZENIA </t>
  </si>
  <si>
    <t xml:space="preserve">ZMNIEJSZENIA </t>
  </si>
  <si>
    <t xml:space="preserve">PLAN  PO   ZMIANACH </t>
  </si>
  <si>
    <t xml:space="preserve">Załącznik  nr  2  do  uchwały   Rady   Powiatu  Toruńskiego </t>
  </si>
  <si>
    <t xml:space="preserve">Pozostałe  odsetki </t>
  </si>
  <si>
    <t xml:space="preserve">Podróże służbowe zagraniczne </t>
  </si>
  <si>
    <t>Zakup leków i materiałów medycznych</t>
  </si>
  <si>
    <t xml:space="preserve">Powiatowe urzędy pracy </t>
  </si>
  <si>
    <t xml:space="preserve">zakup  usług  zdrowotnych </t>
  </si>
  <si>
    <t xml:space="preserve">zakup  usług  pozostałych </t>
  </si>
  <si>
    <t xml:space="preserve">zmiana    na  dzień  13.12. 2006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</si>
</sst>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</numFmts>
  <fonts count="10">
    <font>
      <sz val="10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1" fontId="4" fillId="0" borderId="1" xfId="0" applyNumberFormat="1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wrapText="1" shrinkToFit="1"/>
    </xf>
    <xf numFmtId="1" fontId="5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Border="1" applyAlignment="1">
      <alignment horizontal="right" vertical="center" wrapText="1" shrinkToFit="1"/>
    </xf>
    <xf numFmtId="1" fontId="4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Alignment="1">
      <alignment vertical="center" wrapText="1" shrinkToFit="1"/>
    </xf>
    <xf numFmtId="1" fontId="0" fillId="0" borderId="0" xfId="0" applyNumberFormat="1" applyFont="1" applyBorder="1" applyAlignment="1">
      <alignment horizontal="left" vertical="center" wrapText="1" shrinkToFit="1"/>
    </xf>
    <xf numFmtId="1" fontId="4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1" fontId="5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Alignment="1">
      <alignment vertical="center" wrapText="1" shrinkToFit="1"/>
    </xf>
    <xf numFmtId="1" fontId="0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1" fillId="0" borderId="0" xfId="0" applyNumberFormat="1" applyFont="1" applyFill="1" applyBorder="1" applyAlignment="1">
      <alignment vertical="center" shrinkToFit="1"/>
    </xf>
    <xf numFmtId="3" fontId="2" fillId="0" borderId="0" xfId="0" applyNumberFormat="1" applyFont="1" applyBorder="1" applyAlignment="1">
      <alignment vertical="center" shrinkToFit="1"/>
    </xf>
    <xf numFmtId="3" fontId="1" fillId="0" borderId="0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 shrinkToFit="1"/>
    </xf>
    <xf numFmtId="3" fontId="3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84"/>
  <sheetViews>
    <sheetView tabSelected="1" showOutlineSymbols="0" workbookViewId="0" topLeftCell="A1">
      <selection activeCell="D4" sqref="D4"/>
    </sheetView>
  </sheetViews>
  <sheetFormatPr defaultColWidth="9.00390625" defaultRowHeight="12.75" outlineLevelRow="2" outlineLevelCol="1"/>
  <cols>
    <col min="1" max="1" width="4.625" style="17" bestFit="1" customWidth="1"/>
    <col min="2" max="3" width="7.75390625" style="17" bestFit="1" customWidth="1"/>
    <col min="4" max="4" width="34.625" style="45" customWidth="1"/>
    <col min="5" max="5" width="11.00390625" style="54" customWidth="1" outlineLevel="1"/>
    <col min="6" max="6" width="8.375" style="54" customWidth="1" outlineLevel="1"/>
    <col min="7" max="7" width="9.625" style="54" customWidth="1" outlineLevel="1"/>
    <col min="8" max="8" width="11.00390625" style="54" customWidth="1" outlineLevel="1"/>
    <col min="9" max="16384" width="9.125" style="23" customWidth="1"/>
  </cols>
  <sheetData>
    <row r="1" spans="1:4" ht="12.75">
      <c r="A1" s="4"/>
      <c r="B1" s="52" t="s">
        <v>95</v>
      </c>
      <c r="C1" s="4"/>
      <c r="D1" s="28"/>
    </row>
    <row r="2" spans="1:4" ht="12.75">
      <c r="A2" s="4"/>
      <c r="B2" s="52" t="s">
        <v>91</v>
      </c>
      <c r="C2" s="4"/>
      <c r="D2" s="28"/>
    </row>
    <row r="3" spans="1:4" ht="12.75">
      <c r="A3" s="4"/>
      <c r="B3" s="52"/>
      <c r="C3" s="4"/>
      <c r="D3" s="28"/>
    </row>
    <row r="4" spans="1:4" ht="12.75">
      <c r="A4" s="4"/>
      <c r="B4" s="52"/>
      <c r="C4" s="4"/>
      <c r="D4" s="28" t="s">
        <v>102</v>
      </c>
    </row>
    <row r="5" spans="1:4" ht="12.75">
      <c r="A5" s="4"/>
      <c r="B5" s="52"/>
      <c r="C5" s="4"/>
      <c r="D5" s="28"/>
    </row>
    <row r="6" spans="1:8" ht="15.75">
      <c r="A6" s="29"/>
      <c r="B6" s="5"/>
      <c r="C6" s="6"/>
      <c r="D6" s="70" t="s">
        <v>90</v>
      </c>
      <c r="E6" s="55"/>
      <c r="F6" s="55"/>
      <c r="G6" s="55"/>
      <c r="H6" s="55"/>
    </row>
    <row r="7" spans="1:8" ht="13.5" thickBot="1">
      <c r="A7" s="7"/>
      <c r="B7" s="5"/>
      <c r="C7" s="6"/>
      <c r="D7" s="30"/>
      <c r="E7" s="55"/>
      <c r="F7" s="55"/>
      <c r="G7" s="55"/>
      <c r="H7" s="55"/>
    </row>
    <row r="8" spans="1:8" s="24" customFormat="1" ht="23.25" thickBot="1">
      <c r="A8" s="8" t="s">
        <v>0</v>
      </c>
      <c r="B8" s="8" t="s">
        <v>1</v>
      </c>
      <c r="C8" s="9" t="s">
        <v>2</v>
      </c>
      <c r="D8" s="31" t="s">
        <v>3</v>
      </c>
      <c r="E8" s="56" t="s">
        <v>86</v>
      </c>
      <c r="F8" s="56" t="s">
        <v>92</v>
      </c>
      <c r="G8" s="56" t="s">
        <v>93</v>
      </c>
      <c r="H8" s="56" t="s">
        <v>94</v>
      </c>
    </row>
    <row r="9" spans="1:8" ht="12.75">
      <c r="A9" s="32"/>
      <c r="B9" s="32"/>
      <c r="C9" s="33"/>
      <c r="D9" s="34"/>
      <c r="E9" s="57"/>
      <c r="F9" s="57"/>
      <c r="G9" s="57"/>
      <c r="H9" s="57"/>
    </row>
    <row r="10" spans="1:8" s="25" customFormat="1" ht="12.75">
      <c r="A10" s="10" t="s">
        <v>4</v>
      </c>
      <c r="B10" s="10"/>
      <c r="C10" s="11"/>
      <c r="D10" s="35" t="s">
        <v>5</v>
      </c>
      <c r="E10" s="58">
        <f>E12</f>
        <v>0</v>
      </c>
      <c r="F10" s="58">
        <f>F12</f>
        <v>0</v>
      </c>
      <c r="G10" s="58">
        <f>G12</f>
        <v>4775</v>
      </c>
      <c r="H10" s="58">
        <f>E10+F10-G10</f>
        <v>-4775</v>
      </c>
    </row>
    <row r="11" spans="1:8" ht="12.75">
      <c r="A11" s="12"/>
      <c r="B11" s="12"/>
      <c r="C11" s="13"/>
      <c r="D11" s="36"/>
      <c r="E11" s="59"/>
      <c r="F11" s="59"/>
      <c r="G11" s="59"/>
      <c r="H11" s="59"/>
    </row>
    <row r="12" spans="1:8" s="24" customFormat="1" ht="25.5">
      <c r="A12" s="12"/>
      <c r="B12" s="14" t="s">
        <v>6</v>
      </c>
      <c r="C12" s="13"/>
      <c r="D12" s="37" t="s">
        <v>7</v>
      </c>
      <c r="E12" s="60"/>
      <c r="F12" s="60">
        <f>SUM(F13:F14)</f>
        <v>0</v>
      </c>
      <c r="G12" s="60">
        <f>SUM(G13:G14)</f>
        <v>4775</v>
      </c>
      <c r="H12" s="58">
        <f>E12+F12-G12</f>
        <v>-4775</v>
      </c>
    </row>
    <row r="13" spans="1:8" ht="12.75" outlineLevel="1">
      <c r="A13" s="12"/>
      <c r="B13" s="12"/>
      <c r="C13" s="13"/>
      <c r="D13" s="36"/>
      <c r="E13" s="59"/>
      <c r="F13" s="59"/>
      <c r="G13" s="59"/>
      <c r="H13" s="58"/>
    </row>
    <row r="14" spans="1:8" ht="12.75" outlineLevel="1">
      <c r="A14" s="12"/>
      <c r="B14" s="12"/>
      <c r="C14" s="13">
        <v>4300</v>
      </c>
      <c r="D14" s="38" t="s">
        <v>43</v>
      </c>
      <c r="E14" s="59">
        <v>45000</v>
      </c>
      <c r="F14" s="59"/>
      <c r="G14" s="59">
        <v>4775</v>
      </c>
      <c r="H14" s="58">
        <f>E14+F14-G14</f>
        <v>40225</v>
      </c>
    </row>
    <row r="15" spans="1:8" ht="12.75">
      <c r="A15" s="12"/>
      <c r="B15" s="12"/>
      <c r="C15" s="13"/>
      <c r="D15" s="39"/>
      <c r="E15" s="59"/>
      <c r="F15" s="59"/>
      <c r="G15" s="59"/>
      <c r="H15" s="58"/>
    </row>
    <row r="16" spans="1:8" s="25" customFormat="1" ht="12.75">
      <c r="A16" s="10">
        <v>600</v>
      </c>
      <c r="B16" s="10"/>
      <c r="C16" s="11"/>
      <c r="D16" s="42" t="s">
        <v>11</v>
      </c>
      <c r="E16" s="58">
        <f>E18</f>
        <v>0</v>
      </c>
      <c r="F16" s="58">
        <f>F18</f>
        <v>83130</v>
      </c>
      <c r="G16" s="58">
        <f>G18</f>
        <v>83130</v>
      </c>
      <c r="H16" s="58">
        <f>E16+F16-G16</f>
        <v>0</v>
      </c>
    </row>
    <row r="17" spans="1:8" ht="12.75">
      <c r="A17" s="12"/>
      <c r="B17" s="12"/>
      <c r="C17" s="13"/>
      <c r="D17" s="41"/>
      <c r="E17" s="62"/>
      <c r="F17" s="62"/>
      <c r="G17" s="62"/>
      <c r="H17" s="58"/>
    </row>
    <row r="18" spans="1:8" ht="12.75">
      <c r="A18" s="14"/>
      <c r="B18" s="14">
        <v>60014</v>
      </c>
      <c r="C18" s="15"/>
      <c r="D18" s="40" t="s">
        <v>12</v>
      </c>
      <c r="E18" s="62"/>
      <c r="F18" s="62">
        <f>SUM(F20:F21)</f>
        <v>83130</v>
      </c>
      <c r="G18" s="62">
        <f>SUM(G20:G21)</f>
        <v>83130</v>
      </c>
      <c r="H18" s="58">
        <f>E18+F18-G18</f>
        <v>0</v>
      </c>
    </row>
    <row r="19" spans="1:8" ht="12.75" outlineLevel="1">
      <c r="A19" s="12"/>
      <c r="B19" s="12"/>
      <c r="C19" s="13"/>
      <c r="D19" s="41"/>
      <c r="E19" s="62"/>
      <c r="F19" s="62"/>
      <c r="G19" s="62"/>
      <c r="H19" s="58"/>
    </row>
    <row r="20" spans="1:8" ht="25.5" outlineLevel="1">
      <c r="A20" s="16"/>
      <c r="B20" s="16"/>
      <c r="C20" s="17">
        <v>6059</v>
      </c>
      <c r="D20" s="43" t="s">
        <v>74</v>
      </c>
      <c r="E20" s="55">
        <v>779333</v>
      </c>
      <c r="F20" s="55">
        <v>83130</v>
      </c>
      <c r="G20" s="55">
        <v>83130</v>
      </c>
      <c r="H20" s="58">
        <f>E20+F20-G20</f>
        <v>779333</v>
      </c>
    </row>
    <row r="21" spans="1:8" ht="12.75" outlineLevel="1">
      <c r="A21" s="16"/>
      <c r="B21" s="16"/>
      <c r="D21" s="43"/>
      <c r="E21" s="55"/>
      <c r="F21" s="55"/>
      <c r="G21" s="55"/>
      <c r="H21" s="58"/>
    </row>
    <row r="22" spans="1:8" s="25" customFormat="1" ht="12.75">
      <c r="A22" s="10">
        <v>700</v>
      </c>
      <c r="B22" s="10"/>
      <c r="C22" s="11"/>
      <c r="D22" s="42" t="s">
        <v>23</v>
      </c>
      <c r="E22" s="58">
        <f>E24</f>
        <v>0</v>
      </c>
      <c r="F22" s="58">
        <f>F24</f>
        <v>2806</v>
      </c>
      <c r="G22" s="58">
        <f>G24</f>
        <v>2806</v>
      </c>
      <c r="H22" s="58">
        <f>E22+F22-G22</f>
        <v>0</v>
      </c>
    </row>
    <row r="23" spans="1:8" ht="12.75">
      <c r="A23" s="12"/>
      <c r="B23" s="12"/>
      <c r="C23" s="13"/>
      <c r="D23" s="41"/>
      <c r="E23" s="62"/>
      <c r="F23" s="62"/>
      <c r="G23" s="62"/>
      <c r="H23" s="58"/>
    </row>
    <row r="24" spans="1:8" s="24" customFormat="1" ht="25.5">
      <c r="A24" s="14"/>
      <c r="B24" s="14">
        <v>70005</v>
      </c>
      <c r="C24" s="15"/>
      <c r="D24" s="40" t="s">
        <v>24</v>
      </c>
      <c r="E24" s="61"/>
      <c r="F24" s="61">
        <f>SUM(F26:F34)</f>
        <v>2806</v>
      </c>
      <c r="G24" s="61">
        <f>SUM(G26:G34)</f>
        <v>2806</v>
      </c>
      <c r="H24" s="58">
        <f>E24+F24-G24</f>
        <v>0</v>
      </c>
    </row>
    <row r="25" spans="1:8" s="24" customFormat="1" ht="12.75">
      <c r="A25" s="14"/>
      <c r="B25" s="14"/>
      <c r="C25" s="15"/>
      <c r="D25" s="40"/>
      <c r="E25" s="61"/>
      <c r="F25" s="61"/>
      <c r="G25" s="61"/>
      <c r="H25" s="58"/>
    </row>
    <row r="26" spans="1:8" ht="12.75" outlineLevel="1">
      <c r="A26" s="16"/>
      <c r="B26" s="16"/>
      <c r="C26" s="6">
        <v>4260</v>
      </c>
      <c r="D26" s="38" t="s">
        <v>18</v>
      </c>
      <c r="E26" s="55">
        <v>6400</v>
      </c>
      <c r="F26" s="55">
        <v>1000</v>
      </c>
      <c r="G26" s="55"/>
      <c r="H26" s="58">
        <f>E26+F26-G26</f>
        <v>7400</v>
      </c>
    </row>
    <row r="27" spans="1:8" ht="12.75" outlineLevel="1">
      <c r="A27" s="14"/>
      <c r="B27" s="14"/>
      <c r="C27" s="15"/>
      <c r="D27" s="40"/>
      <c r="E27" s="62"/>
      <c r="F27" s="62"/>
      <c r="G27" s="62"/>
      <c r="H27" s="58"/>
    </row>
    <row r="28" spans="1:8" ht="12.75" outlineLevel="1">
      <c r="A28" s="12"/>
      <c r="B28" s="12"/>
      <c r="C28" s="13">
        <v>4270</v>
      </c>
      <c r="D28" s="41" t="s">
        <v>25</v>
      </c>
      <c r="E28" s="62">
        <v>4416</v>
      </c>
      <c r="F28" s="62">
        <v>602</v>
      </c>
      <c r="G28" s="62">
        <v>955</v>
      </c>
      <c r="H28" s="58">
        <f>E28+F28-G28</f>
        <v>4063</v>
      </c>
    </row>
    <row r="29" spans="1:8" ht="12.75" outlineLevel="2">
      <c r="A29" s="16"/>
      <c r="B29" s="16"/>
      <c r="C29" s="6"/>
      <c r="D29" s="38"/>
      <c r="E29" s="55"/>
      <c r="F29" s="55"/>
      <c r="G29" s="55"/>
      <c r="H29" s="58"/>
    </row>
    <row r="30" spans="1:8" ht="12.75" outlineLevel="1">
      <c r="A30" s="12"/>
      <c r="B30" s="12"/>
      <c r="C30" s="13">
        <v>4300</v>
      </c>
      <c r="D30" s="38" t="s">
        <v>43</v>
      </c>
      <c r="E30" s="62">
        <v>62466</v>
      </c>
      <c r="F30" s="62">
        <v>479</v>
      </c>
      <c r="G30" s="62">
        <v>1851</v>
      </c>
      <c r="H30" s="58">
        <f>E30+F30-G30</f>
        <v>61094</v>
      </c>
    </row>
    <row r="31" spans="1:8" ht="12.75" outlineLevel="1">
      <c r="A31" s="12"/>
      <c r="B31" s="12"/>
      <c r="C31" s="13"/>
      <c r="D31" s="41"/>
      <c r="E31" s="62"/>
      <c r="F31" s="62"/>
      <c r="G31" s="62"/>
      <c r="H31" s="58"/>
    </row>
    <row r="32" spans="1:8" ht="12.75" outlineLevel="1">
      <c r="A32" s="12"/>
      <c r="B32" s="12"/>
      <c r="C32" s="13">
        <v>4580</v>
      </c>
      <c r="D32" s="41" t="s">
        <v>96</v>
      </c>
      <c r="E32" s="62">
        <v>511</v>
      </c>
      <c r="F32" s="62">
        <v>78</v>
      </c>
      <c r="G32" s="62"/>
      <c r="H32" s="58">
        <f>E32+F32-G32</f>
        <v>589</v>
      </c>
    </row>
    <row r="33" spans="1:8" ht="12.75" outlineLevel="1">
      <c r="A33" s="12"/>
      <c r="B33" s="12"/>
      <c r="C33" s="13"/>
      <c r="D33" s="41"/>
      <c r="E33" s="62"/>
      <c r="F33" s="62"/>
      <c r="G33" s="62"/>
      <c r="H33" s="58"/>
    </row>
    <row r="34" spans="1:8" ht="25.5" outlineLevel="1">
      <c r="A34" s="12"/>
      <c r="B34" s="12"/>
      <c r="C34" s="13">
        <v>4590</v>
      </c>
      <c r="D34" s="41" t="s">
        <v>87</v>
      </c>
      <c r="E34" s="62">
        <v>27880</v>
      </c>
      <c r="F34" s="62">
        <v>647</v>
      </c>
      <c r="G34" s="62"/>
      <c r="H34" s="58">
        <f>E34+F34-G34</f>
        <v>28527</v>
      </c>
    </row>
    <row r="35" spans="1:8" ht="12.75">
      <c r="A35" s="12"/>
      <c r="B35" s="12"/>
      <c r="C35" s="13"/>
      <c r="D35" s="41"/>
      <c r="E35" s="62"/>
      <c r="F35" s="62"/>
      <c r="G35" s="62"/>
      <c r="H35" s="58"/>
    </row>
    <row r="36" spans="1:8" s="25" customFormat="1" ht="12.75">
      <c r="A36" s="10">
        <v>710</v>
      </c>
      <c r="B36" s="10"/>
      <c r="C36" s="11"/>
      <c r="D36" s="42" t="s">
        <v>26</v>
      </c>
      <c r="E36" s="58">
        <f>E38</f>
        <v>0</v>
      </c>
      <c r="F36" s="58">
        <f>F38</f>
        <v>1480</v>
      </c>
      <c r="G36" s="58">
        <f>G38</f>
        <v>1480</v>
      </c>
      <c r="H36" s="58">
        <f>E36+F36-G36</f>
        <v>0</v>
      </c>
    </row>
    <row r="37" spans="1:8" ht="12.75">
      <c r="A37" s="12"/>
      <c r="B37" s="12"/>
      <c r="C37" s="13"/>
      <c r="D37" s="41"/>
      <c r="E37" s="62"/>
      <c r="F37" s="62"/>
      <c r="G37" s="62"/>
      <c r="H37" s="58"/>
    </row>
    <row r="38" spans="1:8" s="24" customFormat="1" ht="12.75">
      <c r="A38" s="14"/>
      <c r="B38" s="14">
        <v>71015</v>
      </c>
      <c r="C38" s="15"/>
      <c r="D38" s="40" t="s">
        <v>28</v>
      </c>
      <c r="E38" s="61"/>
      <c r="F38" s="61">
        <f>SUM(F40:F50)</f>
        <v>1480</v>
      </c>
      <c r="G38" s="61">
        <f>SUM(G40:G50)</f>
        <v>1480</v>
      </c>
      <c r="H38" s="58">
        <f>E38+F38-G38</f>
        <v>0</v>
      </c>
    </row>
    <row r="39" spans="1:8" s="24" customFormat="1" ht="12.75">
      <c r="A39" s="14"/>
      <c r="B39" s="14"/>
      <c r="C39" s="15"/>
      <c r="D39" s="40"/>
      <c r="E39" s="61"/>
      <c r="F39" s="61"/>
      <c r="G39" s="61"/>
      <c r="H39" s="58"/>
    </row>
    <row r="40" spans="1:8" ht="25.5" outlineLevel="2">
      <c r="A40" s="16"/>
      <c r="B40" s="16"/>
      <c r="C40" s="6">
        <v>3020</v>
      </c>
      <c r="D40" s="38" t="s">
        <v>73</v>
      </c>
      <c r="E40" s="55">
        <v>200</v>
      </c>
      <c r="F40" s="55">
        <v>90</v>
      </c>
      <c r="G40" s="55"/>
      <c r="H40" s="58">
        <f>E40+F40-G40</f>
        <v>290</v>
      </c>
    </row>
    <row r="41" spans="1:8" ht="12.75" outlineLevel="1">
      <c r="A41" s="16"/>
      <c r="B41" s="16"/>
      <c r="C41" s="6"/>
      <c r="D41" s="38"/>
      <c r="E41" s="55"/>
      <c r="F41" s="55"/>
      <c r="G41" s="55"/>
      <c r="H41" s="58"/>
    </row>
    <row r="42" spans="1:8" ht="12.75" outlineLevel="1">
      <c r="A42" s="16"/>
      <c r="B42" s="16"/>
      <c r="C42" s="6">
        <v>4260</v>
      </c>
      <c r="D42" s="38" t="s">
        <v>18</v>
      </c>
      <c r="E42" s="55">
        <v>3900</v>
      </c>
      <c r="F42" s="55"/>
      <c r="G42" s="55">
        <v>1000</v>
      </c>
      <c r="H42" s="58">
        <f>E42+F42-G42</f>
        <v>2900</v>
      </c>
    </row>
    <row r="43" spans="1:8" ht="12.75" outlineLevel="1">
      <c r="A43" s="16"/>
      <c r="B43" s="16"/>
      <c r="C43" s="6"/>
      <c r="D43" s="38"/>
      <c r="E43" s="55"/>
      <c r="F43" s="55"/>
      <c r="G43" s="55"/>
      <c r="H43" s="58"/>
    </row>
    <row r="44" spans="1:8" ht="12.75" outlineLevel="1">
      <c r="A44" s="16"/>
      <c r="B44" s="16"/>
      <c r="C44" s="6">
        <v>4280</v>
      </c>
      <c r="D44" s="38" t="s">
        <v>34</v>
      </c>
      <c r="E44" s="55">
        <v>200</v>
      </c>
      <c r="F44" s="55"/>
      <c r="G44" s="55">
        <v>60</v>
      </c>
      <c r="H44" s="58">
        <f>E44+F44-G44</f>
        <v>140</v>
      </c>
    </row>
    <row r="45" spans="1:8" ht="12.75" outlineLevel="1">
      <c r="A45" s="16"/>
      <c r="B45" s="16"/>
      <c r="C45" s="6"/>
      <c r="D45" s="38"/>
      <c r="E45" s="55"/>
      <c r="F45" s="55"/>
      <c r="G45" s="55"/>
      <c r="H45" s="58"/>
    </row>
    <row r="46" spans="1:8" ht="12.75" outlineLevel="1">
      <c r="A46" s="16"/>
      <c r="B46" s="16"/>
      <c r="C46" s="6">
        <v>4300</v>
      </c>
      <c r="D46" s="38" t="s">
        <v>8</v>
      </c>
      <c r="E46" s="55">
        <v>37130</v>
      </c>
      <c r="F46" s="55">
        <v>1230</v>
      </c>
      <c r="G46" s="55"/>
      <c r="H46" s="58">
        <f>E46+F46-G46</f>
        <v>38360</v>
      </c>
    </row>
    <row r="47" spans="1:8" ht="12.75" outlineLevel="1">
      <c r="A47" s="16"/>
      <c r="B47" s="16"/>
      <c r="C47" s="6"/>
      <c r="D47" s="38"/>
      <c r="E47" s="55"/>
      <c r="F47" s="55"/>
      <c r="G47" s="55"/>
      <c r="H47" s="58"/>
    </row>
    <row r="48" spans="1:8" ht="12.75" outlineLevel="1">
      <c r="A48" s="16"/>
      <c r="B48" s="16"/>
      <c r="C48" s="6">
        <v>4410</v>
      </c>
      <c r="D48" s="38" t="s">
        <v>20</v>
      </c>
      <c r="E48" s="55">
        <v>700</v>
      </c>
      <c r="F48" s="55"/>
      <c r="G48" s="55">
        <v>420</v>
      </c>
      <c r="H48" s="58">
        <f>E48+F48-G48</f>
        <v>280</v>
      </c>
    </row>
    <row r="49" spans="1:8" ht="12.75" outlineLevel="1">
      <c r="A49" s="16"/>
      <c r="B49" s="16"/>
      <c r="C49" s="6"/>
      <c r="D49" s="38"/>
      <c r="E49" s="55"/>
      <c r="F49" s="55"/>
      <c r="G49" s="55"/>
      <c r="H49" s="58"/>
    </row>
    <row r="50" spans="1:8" ht="25.5" outlineLevel="1">
      <c r="A50" s="16"/>
      <c r="B50" s="16"/>
      <c r="C50" s="6">
        <v>4440</v>
      </c>
      <c r="D50" s="38" t="s">
        <v>22</v>
      </c>
      <c r="E50" s="55">
        <v>5410</v>
      </c>
      <c r="F50" s="55">
        <v>160</v>
      </c>
      <c r="G50" s="55"/>
      <c r="H50" s="58">
        <f>E50+F50-G50</f>
        <v>5570</v>
      </c>
    </row>
    <row r="51" spans="1:8" ht="12.75">
      <c r="A51" s="16"/>
      <c r="B51" s="16"/>
      <c r="C51" s="6"/>
      <c r="D51" s="38"/>
      <c r="E51" s="55"/>
      <c r="F51" s="55"/>
      <c r="G51" s="55"/>
      <c r="H51" s="58"/>
    </row>
    <row r="52" spans="1:8" s="25" customFormat="1" ht="12.75">
      <c r="A52" s="17"/>
      <c r="B52" s="18">
        <v>750</v>
      </c>
      <c r="C52" s="18"/>
      <c r="D52" s="44" t="s">
        <v>75</v>
      </c>
      <c r="E52" s="58">
        <f>E54+E62+E66+E78+E82</f>
        <v>0</v>
      </c>
      <c r="F52" s="58">
        <f>F54+F62+F66+F78+F82</f>
        <v>58880</v>
      </c>
      <c r="G52" s="58">
        <f>G54+G62+G66+G78+G82</f>
        <v>48135</v>
      </c>
      <c r="H52" s="58">
        <f>E52+F52-G52</f>
        <v>10745</v>
      </c>
    </row>
    <row r="53" spans="5:8" ht="12.75" outlineLevel="1">
      <c r="E53" s="62"/>
      <c r="F53" s="62"/>
      <c r="G53" s="62"/>
      <c r="H53" s="58"/>
    </row>
    <row r="54" spans="1:8" s="24" customFormat="1" ht="12.75" outlineLevel="1">
      <c r="A54" s="17"/>
      <c r="B54" s="19">
        <v>75011</v>
      </c>
      <c r="C54" s="19"/>
      <c r="D54" s="46" t="s">
        <v>42</v>
      </c>
      <c r="E54" s="61"/>
      <c r="F54" s="61">
        <f>SUM(F55:F61)</f>
        <v>300</v>
      </c>
      <c r="G54" s="61">
        <f>SUM(G55:G61)</f>
        <v>300</v>
      </c>
      <c r="H54" s="58">
        <f>E54+F54-G54</f>
        <v>0</v>
      </c>
    </row>
    <row r="55" spans="1:8" ht="12.75" outlineLevel="2">
      <c r="A55" s="14"/>
      <c r="B55" s="14"/>
      <c r="C55" s="15"/>
      <c r="D55" s="40"/>
      <c r="E55" s="62"/>
      <c r="F55" s="62"/>
      <c r="G55" s="62"/>
      <c r="H55" s="58"/>
    </row>
    <row r="56" spans="1:8" ht="25.5" outlineLevel="2">
      <c r="A56" s="16"/>
      <c r="B56" s="16"/>
      <c r="C56" s="6">
        <v>3020</v>
      </c>
      <c r="D56" s="38" t="s">
        <v>73</v>
      </c>
      <c r="E56" s="55">
        <v>300</v>
      </c>
      <c r="F56" s="55"/>
      <c r="G56" s="55">
        <v>180</v>
      </c>
      <c r="H56" s="58">
        <f>E56+F56-G56</f>
        <v>120</v>
      </c>
    </row>
    <row r="57" spans="1:8" ht="12.75" outlineLevel="2">
      <c r="A57" s="16"/>
      <c r="B57" s="16"/>
      <c r="C57" s="6"/>
      <c r="D57" s="38"/>
      <c r="E57" s="55"/>
      <c r="F57" s="55"/>
      <c r="G57" s="55"/>
      <c r="H57" s="58"/>
    </row>
    <row r="58" spans="1:8" ht="12.75" outlineLevel="2">
      <c r="A58" s="16"/>
      <c r="B58" s="16"/>
      <c r="C58" s="6">
        <v>4280</v>
      </c>
      <c r="D58" s="38" t="s">
        <v>84</v>
      </c>
      <c r="E58" s="55">
        <v>200</v>
      </c>
      <c r="F58" s="55"/>
      <c r="G58" s="55">
        <v>120</v>
      </c>
      <c r="H58" s="58">
        <f aca="true" t="shared" si="0" ref="H58:H76">E58+F58-G58</f>
        <v>80</v>
      </c>
    </row>
    <row r="59" spans="1:8" ht="12.75" outlineLevel="2">
      <c r="A59" s="16"/>
      <c r="B59" s="16"/>
      <c r="C59" s="6"/>
      <c r="D59" s="38"/>
      <c r="E59" s="55"/>
      <c r="F59" s="55"/>
      <c r="G59" s="55"/>
      <c r="H59" s="58"/>
    </row>
    <row r="60" spans="1:8" ht="12.75" outlineLevel="2">
      <c r="A60" s="16"/>
      <c r="B60" s="16"/>
      <c r="C60" s="6">
        <v>4410</v>
      </c>
      <c r="D60" s="41" t="s">
        <v>20</v>
      </c>
      <c r="E60" s="55">
        <v>3602</v>
      </c>
      <c r="F60" s="55">
        <v>300</v>
      </c>
      <c r="G60" s="55"/>
      <c r="H60" s="58">
        <f t="shared" si="0"/>
        <v>3902</v>
      </c>
    </row>
    <row r="61" spans="1:8" ht="12.75" outlineLevel="2">
      <c r="A61" s="16"/>
      <c r="B61" s="16"/>
      <c r="C61" s="6"/>
      <c r="D61" s="38"/>
      <c r="E61" s="55"/>
      <c r="F61" s="55"/>
      <c r="G61" s="55"/>
      <c r="H61" s="58"/>
    </row>
    <row r="62" spans="1:8" s="24" customFormat="1" ht="12.75" outlineLevel="1">
      <c r="A62" s="14"/>
      <c r="B62" s="14">
        <v>75019</v>
      </c>
      <c r="C62" s="15"/>
      <c r="D62" s="40" t="s">
        <v>29</v>
      </c>
      <c r="E62" s="61"/>
      <c r="F62" s="61">
        <f>SUM(F63:F64)</f>
        <v>0</v>
      </c>
      <c r="G62" s="61">
        <f>SUM(G63:G64)</f>
        <v>18000</v>
      </c>
      <c r="H62" s="58">
        <f t="shared" si="0"/>
        <v>-18000</v>
      </c>
    </row>
    <row r="63" spans="1:8" ht="12.75" outlineLevel="2">
      <c r="A63" s="12"/>
      <c r="B63" s="12"/>
      <c r="C63" s="13"/>
      <c r="D63" s="41"/>
      <c r="E63" s="62"/>
      <c r="F63" s="62"/>
      <c r="G63" s="62"/>
      <c r="H63" s="58"/>
    </row>
    <row r="64" spans="1:8" ht="25.5" outlineLevel="2">
      <c r="A64" s="12"/>
      <c r="B64" s="12"/>
      <c r="C64" s="13">
        <v>3030</v>
      </c>
      <c r="D64" s="41" t="s">
        <v>30</v>
      </c>
      <c r="E64" s="62">
        <v>344800</v>
      </c>
      <c r="F64" s="62"/>
      <c r="G64" s="62">
        <v>18000</v>
      </c>
      <c r="H64" s="58">
        <f t="shared" si="0"/>
        <v>326800</v>
      </c>
    </row>
    <row r="65" spans="1:8" ht="12.75" outlineLevel="1">
      <c r="A65" s="12"/>
      <c r="B65" s="12"/>
      <c r="C65" s="13"/>
      <c r="D65" s="41"/>
      <c r="E65" s="62"/>
      <c r="F65" s="62"/>
      <c r="G65" s="62"/>
      <c r="H65" s="58"/>
    </row>
    <row r="66" spans="1:8" s="24" customFormat="1" ht="12.75" outlineLevel="1">
      <c r="A66" s="14"/>
      <c r="B66" s="14">
        <v>75020</v>
      </c>
      <c r="C66" s="15"/>
      <c r="D66" s="40" t="s">
        <v>31</v>
      </c>
      <c r="E66" s="61"/>
      <c r="F66" s="61">
        <f>SUM(F68:F77)</f>
        <v>56080</v>
      </c>
      <c r="G66" s="61">
        <f>SUM(G68:G77)</f>
        <v>21280</v>
      </c>
      <c r="H66" s="58">
        <f t="shared" si="0"/>
        <v>34800</v>
      </c>
    </row>
    <row r="67" spans="1:8" ht="12.75" outlineLevel="2">
      <c r="A67" s="12"/>
      <c r="B67" s="12"/>
      <c r="C67" s="13"/>
      <c r="D67" s="41"/>
      <c r="E67" s="55"/>
      <c r="F67" s="55"/>
      <c r="G67" s="55"/>
      <c r="H67" s="58"/>
    </row>
    <row r="68" spans="1:8" ht="12.75" outlineLevel="2">
      <c r="A68" s="27"/>
      <c r="B68" s="16"/>
      <c r="C68" s="6">
        <v>3250</v>
      </c>
      <c r="D68" s="38" t="s">
        <v>32</v>
      </c>
      <c r="E68" s="55">
        <v>12800</v>
      </c>
      <c r="F68" s="55"/>
      <c r="G68" s="55">
        <v>2230</v>
      </c>
      <c r="H68" s="58">
        <f t="shared" si="0"/>
        <v>10570</v>
      </c>
    </row>
    <row r="69" spans="1:8" ht="12.75" outlineLevel="2">
      <c r="A69" s="27"/>
      <c r="B69" s="16"/>
      <c r="C69" s="6"/>
      <c r="D69" s="38"/>
      <c r="E69" s="55"/>
      <c r="F69" s="55"/>
      <c r="G69" s="55"/>
      <c r="H69" s="58"/>
    </row>
    <row r="70" spans="1:8" ht="12.75" outlineLevel="2">
      <c r="A70" s="27"/>
      <c r="B70" s="16"/>
      <c r="C70" s="17">
        <v>4010</v>
      </c>
      <c r="D70" s="38" t="s">
        <v>14</v>
      </c>
      <c r="E70" s="55">
        <v>2271489</v>
      </c>
      <c r="F70" s="55">
        <v>56000</v>
      </c>
      <c r="G70" s="55"/>
      <c r="H70" s="58">
        <f t="shared" si="0"/>
        <v>2327489</v>
      </c>
    </row>
    <row r="71" spans="1:8" ht="12.75" outlineLevel="2">
      <c r="A71" s="27"/>
      <c r="B71" s="16"/>
      <c r="C71" s="6"/>
      <c r="D71" s="38"/>
      <c r="E71" s="55"/>
      <c r="F71" s="55"/>
      <c r="G71" s="55"/>
      <c r="H71" s="58"/>
    </row>
    <row r="72" spans="1:8" ht="12.75" outlineLevel="2">
      <c r="A72" s="27"/>
      <c r="B72" s="16"/>
      <c r="C72" s="6">
        <v>4260</v>
      </c>
      <c r="D72" s="38" t="s">
        <v>18</v>
      </c>
      <c r="E72" s="55">
        <v>180986</v>
      </c>
      <c r="F72" s="55"/>
      <c r="G72" s="55">
        <v>17000</v>
      </c>
      <c r="H72" s="58">
        <f t="shared" si="0"/>
        <v>163986</v>
      </c>
    </row>
    <row r="73" spans="1:8" ht="12.75" outlineLevel="2">
      <c r="A73" s="16"/>
      <c r="B73" s="16"/>
      <c r="C73" s="6"/>
      <c r="D73" s="38"/>
      <c r="E73" s="55"/>
      <c r="F73" s="55"/>
      <c r="G73" s="55"/>
      <c r="H73" s="58"/>
    </row>
    <row r="74" spans="1:8" ht="12.75" outlineLevel="2">
      <c r="A74" s="16"/>
      <c r="B74" s="16"/>
      <c r="C74" s="6">
        <v>4410</v>
      </c>
      <c r="D74" s="38" t="s">
        <v>20</v>
      </c>
      <c r="E74" s="55">
        <v>22500</v>
      </c>
      <c r="F74" s="55"/>
      <c r="G74" s="55">
        <v>2050</v>
      </c>
      <c r="H74" s="58">
        <f t="shared" si="0"/>
        <v>20450</v>
      </c>
    </row>
    <row r="75" spans="1:8" ht="12.75" outlineLevel="2">
      <c r="A75" s="16"/>
      <c r="B75" s="16"/>
      <c r="C75" s="6"/>
      <c r="D75" s="38"/>
      <c r="E75" s="55"/>
      <c r="F75" s="55"/>
      <c r="G75" s="55"/>
      <c r="H75" s="58"/>
    </row>
    <row r="76" spans="1:8" ht="25.5" outlineLevel="2">
      <c r="A76" s="16"/>
      <c r="B76" s="16"/>
      <c r="C76" s="6">
        <v>4610</v>
      </c>
      <c r="D76" s="38" t="s">
        <v>89</v>
      </c>
      <c r="E76" s="55">
        <v>46</v>
      </c>
      <c r="F76" s="55">
        <v>80</v>
      </c>
      <c r="G76" s="55"/>
      <c r="H76" s="58">
        <f t="shared" si="0"/>
        <v>126</v>
      </c>
    </row>
    <row r="77" spans="1:8" ht="12.75" outlineLevel="2">
      <c r="A77" s="16"/>
      <c r="B77" s="16"/>
      <c r="C77" s="6"/>
      <c r="D77" s="38"/>
      <c r="E77" s="55"/>
      <c r="F77" s="55"/>
      <c r="G77" s="55"/>
      <c r="H77" s="58"/>
    </row>
    <row r="78" spans="1:8" s="24" customFormat="1" ht="12.75" outlineLevel="1">
      <c r="A78" s="20"/>
      <c r="B78" s="20">
        <v>75045</v>
      </c>
      <c r="C78" s="21"/>
      <c r="D78" s="26" t="s">
        <v>33</v>
      </c>
      <c r="E78" s="63"/>
      <c r="F78" s="63">
        <f>SUM(F80:F80)</f>
        <v>0</v>
      </c>
      <c r="G78" s="63">
        <f>SUM(G80:G80)</f>
        <v>6055</v>
      </c>
      <c r="H78" s="58">
        <f>E78+F78-G78</f>
        <v>-6055</v>
      </c>
    </row>
    <row r="79" spans="1:8" ht="12.75" outlineLevel="2">
      <c r="A79" s="20"/>
      <c r="B79" s="20"/>
      <c r="C79" s="21"/>
      <c r="D79" s="26"/>
      <c r="E79" s="55"/>
      <c r="F79" s="55"/>
      <c r="G79" s="55"/>
      <c r="H79" s="58"/>
    </row>
    <row r="80" spans="1:8" ht="12.75" outlineLevel="2">
      <c r="A80" s="16"/>
      <c r="B80" s="16"/>
      <c r="C80" s="6">
        <v>4280</v>
      </c>
      <c r="D80" s="38" t="s">
        <v>34</v>
      </c>
      <c r="E80" s="55">
        <v>18000</v>
      </c>
      <c r="F80" s="55"/>
      <c r="G80" s="55">
        <v>6055</v>
      </c>
      <c r="H80" s="58">
        <f>E80+F80-G80</f>
        <v>11945</v>
      </c>
    </row>
    <row r="81" spans="1:8" ht="12.75" outlineLevel="2">
      <c r="A81" s="16"/>
      <c r="B81" s="16"/>
      <c r="C81" s="6"/>
      <c r="D81" s="38"/>
      <c r="E81" s="55"/>
      <c r="F81" s="55"/>
      <c r="G81" s="55"/>
      <c r="H81" s="58"/>
    </row>
    <row r="82" spans="1:8" s="24" customFormat="1" ht="25.5" outlineLevel="1">
      <c r="A82" s="20"/>
      <c r="B82" s="20">
        <v>75075</v>
      </c>
      <c r="C82" s="21"/>
      <c r="D82" s="26" t="s">
        <v>82</v>
      </c>
      <c r="E82" s="63"/>
      <c r="F82" s="63">
        <f>SUM(F84:F87)</f>
        <v>2500</v>
      </c>
      <c r="G82" s="63">
        <f>SUM(G84:G87)</f>
        <v>2500</v>
      </c>
      <c r="H82" s="58">
        <f>E82+F82-G82</f>
        <v>0</v>
      </c>
    </row>
    <row r="83" spans="1:8" s="24" customFormat="1" ht="12.75" outlineLevel="1">
      <c r="A83" s="20"/>
      <c r="B83" s="20"/>
      <c r="C83" s="21"/>
      <c r="D83" s="26"/>
      <c r="E83" s="63"/>
      <c r="F83" s="63"/>
      <c r="G83" s="63"/>
      <c r="H83" s="58"/>
    </row>
    <row r="84" spans="1:8" ht="12.75" outlineLevel="2">
      <c r="A84" s="16"/>
      <c r="B84" s="16"/>
      <c r="C84" s="6">
        <v>4210</v>
      </c>
      <c r="D84" s="38" t="s">
        <v>10</v>
      </c>
      <c r="E84" s="55">
        <v>1500</v>
      </c>
      <c r="F84" s="55">
        <v>2500</v>
      </c>
      <c r="G84" s="55"/>
      <c r="H84" s="58">
        <f>E84+F84-G84</f>
        <v>4000</v>
      </c>
    </row>
    <row r="85" spans="1:8" ht="12.75" outlineLevel="2">
      <c r="A85" s="16"/>
      <c r="B85" s="16"/>
      <c r="C85" s="6"/>
      <c r="D85" s="38"/>
      <c r="E85" s="55"/>
      <c r="F85" s="55"/>
      <c r="G85" s="55"/>
      <c r="H85" s="58"/>
    </row>
    <row r="86" spans="1:8" ht="12.75" outlineLevel="2">
      <c r="A86" s="16"/>
      <c r="B86" s="16"/>
      <c r="C86" s="6">
        <v>4300</v>
      </c>
      <c r="D86" s="38" t="s">
        <v>43</v>
      </c>
      <c r="E86" s="55">
        <v>44560</v>
      </c>
      <c r="F86" s="55"/>
      <c r="G86" s="55">
        <v>2500</v>
      </c>
      <c r="H86" s="58">
        <f>E86+F86-G86</f>
        <v>42060</v>
      </c>
    </row>
    <row r="87" spans="1:8" ht="12.75" outlineLevel="2">
      <c r="A87" s="16"/>
      <c r="B87" s="16"/>
      <c r="C87" s="6"/>
      <c r="D87" s="38"/>
      <c r="E87" s="55"/>
      <c r="F87" s="55"/>
      <c r="G87" s="55"/>
      <c r="H87" s="58"/>
    </row>
    <row r="88" spans="1:8" s="25" customFormat="1" ht="12.75">
      <c r="A88" s="16">
        <v>757</v>
      </c>
      <c r="B88" s="16"/>
      <c r="C88" s="22"/>
      <c r="D88" s="47" t="s">
        <v>36</v>
      </c>
      <c r="E88" s="64">
        <f>E90</f>
        <v>0</v>
      </c>
      <c r="F88" s="64">
        <f>F90</f>
        <v>0</v>
      </c>
      <c r="G88" s="64">
        <f>G90</f>
        <v>8000</v>
      </c>
      <c r="H88" s="58">
        <f>E88+F88-G88</f>
        <v>-8000</v>
      </c>
    </row>
    <row r="89" spans="1:8" ht="12.75">
      <c r="A89" s="16"/>
      <c r="B89" s="16"/>
      <c r="C89" s="6"/>
      <c r="D89" s="38"/>
      <c r="E89" s="55"/>
      <c r="F89" s="55"/>
      <c r="G89" s="55"/>
      <c r="H89" s="58"/>
    </row>
    <row r="90" spans="1:8" s="24" customFormat="1" ht="38.25">
      <c r="A90" s="20"/>
      <c r="B90" s="20">
        <v>75702</v>
      </c>
      <c r="C90" s="21"/>
      <c r="D90" s="26" t="s">
        <v>40</v>
      </c>
      <c r="E90" s="63"/>
      <c r="F90" s="63">
        <f>SUM(F91:F92)</f>
        <v>0</v>
      </c>
      <c r="G90" s="63">
        <f>SUM(G91:G92)</f>
        <v>8000</v>
      </c>
      <c r="H90" s="58">
        <f>E90+F90-G90</f>
        <v>-8000</v>
      </c>
    </row>
    <row r="91" spans="1:8" ht="12.75" outlineLevel="1">
      <c r="A91" s="16"/>
      <c r="B91" s="16"/>
      <c r="C91" s="6"/>
      <c r="D91" s="38"/>
      <c r="E91" s="55"/>
      <c r="F91" s="55"/>
      <c r="G91" s="55"/>
      <c r="H91" s="58"/>
    </row>
    <row r="92" spans="1:8" ht="38.25" outlineLevel="1">
      <c r="A92" s="16"/>
      <c r="B92" s="16"/>
      <c r="C92" s="6">
        <v>8070</v>
      </c>
      <c r="D92" s="38" t="s">
        <v>41</v>
      </c>
      <c r="E92" s="55">
        <v>180000</v>
      </c>
      <c r="F92" s="55"/>
      <c r="G92" s="55">
        <v>8000</v>
      </c>
      <c r="H92" s="58">
        <f>E92+F92-G92</f>
        <v>172000</v>
      </c>
    </row>
    <row r="93" spans="1:8" ht="12.75">
      <c r="A93" s="16"/>
      <c r="B93" s="16"/>
      <c r="C93" s="6"/>
      <c r="D93" s="38"/>
      <c r="E93" s="55"/>
      <c r="F93" s="55"/>
      <c r="G93" s="55"/>
      <c r="H93" s="58"/>
    </row>
    <row r="94" spans="1:8" s="53" customFormat="1" ht="12.75">
      <c r="A94" s="16">
        <v>801</v>
      </c>
      <c r="B94" s="16"/>
      <c r="C94" s="69"/>
      <c r="D94" s="47" t="s">
        <v>55</v>
      </c>
      <c r="E94" s="64">
        <f>E97+E120+E130+E166+E196+E204+E210</f>
        <v>0</v>
      </c>
      <c r="F94" s="64">
        <f>F97+F120+F130+F166+F196+F204+F210</f>
        <v>156099</v>
      </c>
      <c r="G94" s="64">
        <f>G97+G120+G130+G166+G196+G204+G210</f>
        <v>194158</v>
      </c>
      <c r="H94" s="58">
        <f>E94+F94-G94</f>
        <v>-38059</v>
      </c>
    </row>
    <row r="95" spans="1:8" s="53" customFormat="1" ht="12.75">
      <c r="A95" s="16"/>
      <c r="B95" s="16"/>
      <c r="C95" s="69"/>
      <c r="D95" s="50"/>
      <c r="E95" s="55"/>
      <c r="F95" s="55"/>
      <c r="G95" s="55"/>
      <c r="H95" s="58"/>
    </row>
    <row r="96" spans="1:8" s="53" customFormat="1" ht="12.75">
      <c r="A96" s="16"/>
      <c r="B96" s="16"/>
      <c r="C96" s="69"/>
      <c r="D96" s="50"/>
      <c r="E96" s="55"/>
      <c r="F96" s="55"/>
      <c r="G96" s="55"/>
      <c r="H96" s="58"/>
    </row>
    <row r="97" spans="1:8" s="53" customFormat="1" ht="12.75">
      <c r="A97" s="16"/>
      <c r="B97" s="20">
        <v>80111</v>
      </c>
      <c r="C97" s="69"/>
      <c r="D97" s="26" t="s">
        <v>57</v>
      </c>
      <c r="E97" s="63"/>
      <c r="F97" s="63">
        <f>SUM(F99:F118)</f>
        <v>16900</v>
      </c>
      <c r="G97" s="63">
        <f>SUM(G99:G118)</f>
        <v>16900</v>
      </c>
      <c r="H97" s="58">
        <f>E97+F97-G97</f>
        <v>0</v>
      </c>
    </row>
    <row r="98" spans="1:8" s="53" customFormat="1" ht="12.75" outlineLevel="1">
      <c r="A98" s="16"/>
      <c r="B98" s="16"/>
      <c r="C98" s="69"/>
      <c r="D98" s="50"/>
      <c r="E98" s="55"/>
      <c r="F98" s="55"/>
      <c r="G98" s="55"/>
      <c r="H98" s="58"/>
    </row>
    <row r="99" spans="1:8" s="53" customFormat="1" ht="12.75" outlineLevel="1">
      <c r="A99" s="16"/>
      <c r="B99" s="16"/>
      <c r="C99" s="69">
        <v>4010</v>
      </c>
      <c r="D99" s="50" t="s">
        <v>14</v>
      </c>
      <c r="E99" s="55">
        <v>426229</v>
      </c>
      <c r="F99" s="55"/>
      <c r="G99" s="55">
        <v>400</v>
      </c>
      <c r="H99" s="58">
        <f>E99+F99-G99</f>
        <v>425829</v>
      </c>
    </row>
    <row r="100" spans="1:8" s="53" customFormat="1" ht="12.75" outlineLevel="1">
      <c r="A100" s="16"/>
      <c r="B100" s="16"/>
      <c r="C100" s="69"/>
      <c r="D100" s="50"/>
      <c r="E100" s="55"/>
      <c r="F100" s="55"/>
      <c r="G100" s="55"/>
      <c r="H100" s="58"/>
    </row>
    <row r="101" spans="1:8" s="53" customFormat="1" ht="12.75" outlineLevel="1">
      <c r="A101" s="16"/>
      <c r="B101" s="16"/>
      <c r="C101" s="69">
        <v>4110</v>
      </c>
      <c r="D101" s="50" t="s">
        <v>56</v>
      </c>
      <c r="E101" s="55">
        <v>75630</v>
      </c>
      <c r="F101" s="55">
        <v>400</v>
      </c>
      <c r="G101" s="55"/>
      <c r="H101" s="58">
        <f>E101+F101-G101</f>
        <v>76030</v>
      </c>
    </row>
    <row r="102" spans="1:8" s="53" customFormat="1" ht="12.75" outlineLevel="1">
      <c r="A102" s="16"/>
      <c r="B102" s="16"/>
      <c r="C102" s="69"/>
      <c r="D102" s="50"/>
      <c r="E102" s="55"/>
      <c r="F102" s="55"/>
      <c r="G102" s="55"/>
      <c r="H102" s="58"/>
    </row>
    <row r="103" spans="1:8" s="53" customFormat="1" ht="12.75" outlineLevel="1">
      <c r="A103" s="16"/>
      <c r="B103" s="16"/>
      <c r="C103" s="69"/>
      <c r="D103" s="50"/>
      <c r="E103" s="55"/>
      <c r="F103" s="55"/>
      <c r="G103" s="55"/>
      <c r="H103" s="58"/>
    </row>
    <row r="104" spans="1:8" s="53" customFormat="1" ht="12.75" outlineLevel="1">
      <c r="A104" s="16"/>
      <c r="B104" s="16"/>
      <c r="C104" s="69">
        <v>4210</v>
      </c>
      <c r="D104" s="50" t="s">
        <v>10</v>
      </c>
      <c r="E104" s="55">
        <v>24410</v>
      </c>
      <c r="F104" s="55">
        <v>2500</v>
      </c>
      <c r="G104" s="55"/>
      <c r="H104" s="58">
        <f>E104+F104-G104</f>
        <v>26910</v>
      </c>
    </row>
    <row r="105" spans="1:8" s="53" customFormat="1" ht="12.75" outlineLevel="1">
      <c r="A105" s="16"/>
      <c r="B105" s="16"/>
      <c r="C105" s="69"/>
      <c r="D105" s="50"/>
      <c r="E105" s="55"/>
      <c r="F105" s="55"/>
      <c r="G105" s="55"/>
      <c r="H105" s="58"/>
    </row>
    <row r="106" spans="1:8" s="53" customFormat="1" ht="12.75" outlineLevel="1">
      <c r="A106" s="16"/>
      <c r="B106" s="16"/>
      <c r="C106" s="69">
        <v>4260</v>
      </c>
      <c r="D106" s="50" t="s">
        <v>18</v>
      </c>
      <c r="E106" s="55">
        <v>76630</v>
      </c>
      <c r="F106" s="55"/>
      <c r="G106" s="55">
        <v>9500</v>
      </c>
      <c r="H106" s="58">
        <f>E106+F106-G106</f>
        <v>67130</v>
      </c>
    </row>
    <row r="107" spans="1:8" s="53" customFormat="1" ht="12.75" outlineLevel="1">
      <c r="A107" s="16"/>
      <c r="B107" s="16"/>
      <c r="C107" s="69"/>
      <c r="D107" s="50"/>
      <c r="E107" s="55" t="s">
        <v>58</v>
      </c>
      <c r="F107" s="55" t="s">
        <v>58</v>
      </c>
      <c r="G107" s="55" t="s">
        <v>58</v>
      </c>
      <c r="H107" s="58"/>
    </row>
    <row r="108" spans="1:8" s="53" customFormat="1" ht="12.75" outlineLevel="1">
      <c r="A108" s="16"/>
      <c r="B108" s="16"/>
      <c r="C108" s="69">
        <v>4270</v>
      </c>
      <c r="D108" s="50" t="s">
        <v>25</v>
      </c>
      <c r="E108" s="55">
        <v>3600</v>
      </c>
      <c r="F108" s="55">
        <v>7000</v>
      </c>
      <c r="G108" s="55"/>
      <c r="H108" s="58">
        <f>E108+F108-G108</f>
        <v>10600</v>
      </c>
    </row>
    <row r="109" spans="1:8" s="53" customFormat="1" ht="12.75" outlineLevel="1">
      <c r="A109" s="16"/>
      <c r="B109" s="16"/>
      <c r="C109" s="69"/>
      <c r="D109" s="50"/>
      <c r="E109" s="55"/>
      <c r="F109" s="55"/>
      <c r="G109" s="55"/>
      <c r="H109" s="58"/>
    </row>
    <row r="110" spans="1:8" s="53" customFormat="1" ht="12.75" outlineLevel="1">
      <c r="A110" s="16"/>
      <c r="B110" s="16"/>
      <c r="C110" s="69">
        <v>4280</v>
      </c>
      <c r="D110" s="50" t="s">
        <v>51</v>
      </c>
      <c r="E110" s="55">
        <v>1500</v>
      </c>
      <c r="F110" s="55"/>
      <c r="G110" s="55">
        <v>1000</v>
      </c>
      <c r="H110" s="58">
        <f>E110+F110-G110</f>
        <v>500</v>
      </c>
    </row>
    <row r="111" spans="1:8" s="53" customFormat="1" ht="12.75" outlineLevel="1">
      <c r="A111" s="16"/>
      <c r="B111" s="16"/>
      <c r="C111" s="69"/>
      <c r="D111" s="50"/>
      <c r="E111" s="55"/>
      <c r="F111" s="55"/>
      <c r="G111" s="55"/>
      <c r="H111" s="58"/>
    </row>
    <row r="112" spans="1:8" s="53" customFormat="1" ht="12.75" outlineLevel="1">
      <c r="A112" s="16"/>
      <c r="B112" s="16"/>
      <c r="C112" s="69">
        <v>4300</v>
      </c>
      <c r="D112" s="50" t="s">
        <v>43</v>
      </c>
      <c r="E112" s="55">
        <v>44990</v>
      </c>
      <c r="F112" s="55"/>
      <c r="G112" s="55">
        <v>4900</v>
      </c>
      <c r="H112" s="58">
        <f>E112+F112-G112</f>
        <v>40090</v>
      </c>
    </row>
    <row r="113" spans="1:8" s="53" customFormat="1" ht="12.75" outlineLevel="1">
      <c r="A113" s="16"/>
      <c r="B113" s="16"/>
      <c r="C113" s="69"/>
      <c r="D113" s="50"/>
      <c r="E113" s="55"/>
      <c r="F113" s="55"/>
      <c r="G113" s="55"/>
      <c r="H113" s="58"/>
    </row>
    <row r="114" spans="1:8" s="53" customFormat="1" ht="25.5" outlineLevel="1">
      <c r="A114" s="16"/>
      <c r="B114" s="16"/>
      <c r="C114" s="69">
        <v>4350</v>
      </c>
      <c r="D114" s="50" t="s">
        <v>83</v>
      </c>
      <c r="E114" s="55">
        <v>3540</v>
      </c>
      <c r="F114" s="55"/>
      <c r="G114" s="55">
        <v>300</v>
      </c>
      <c r="H114" s="58">
        <f>E114+F114-G114</f>
        <v>3240</v>
      </c>
    </row>
    <row r="115" spans="1:8" s="53" customFormat="1" ht="12.75" outlineLevel="1">
      <c r="A115" s="16"/>
      <c r="B115" s="16"/>
      <c r="C115" s="69"/>
      <c r="D115" s="50"/>
      <c r="E115" s="55"/>
      <c r="F115" s="55"/>
      <c r="G115" s="55"/>
      <c r="H115" s="58"/>
    </row>
    <row r="116" spans="1:8" s="53" customFormat="1" ht="12.75" outlineLevel="1">
      <c r="A116" s="16"/>
      <c r="B116" s="16"/>
      <c r="C116" s="69">
        <v>4430</v>
      </c>
      <c r="D116" s="50" t="s">
        <v>21</v>
      </c>
      <c r="E116" s="55">
        <v>3600</v>
      </c>
      <c r="F116" s="55"/>
      <c r="G116" s="55">
        <v>800</v>
      </c>
      <c r="H116" s="58">
        <f>E116+F116-G116</f>
        <v>2800</v>
      </c>
    </row>
    <row r="117" spans="1:8" s="53" customFormat="1" ht="12.75" outlineLevel="1">
      <c r="A117" s="16"/>
      <c r="B117" s="16"/>
      <c r="C117" s="69"/>
      <c r="D117" s="50"/>
      <c r="E117" s="55"/>
      <c r="F117" s="55"/>
      <c r="G117" s="55"/>
      <c r="H117" s="58"/>
    </row>
    <row r="118" spans="1:8" s="53" customFormat="1" ht="25.5" outlineLevel="1">
      <c r="A118" s="16"/>
      <c r="B118" s="16"/>
      <c r="C118" s="4">
        <v>6060</v>
      </c>
      <c r="D118" s="51" t="s">
        <v>72</v>
      </c>
      <c r="E118" s="55"/>
      <c r="F118" s="55">
        <v>7000</v>
      </c>
      <c r="G118" s="55"/>
      <c r="H118" s="58">
        <f>E118+F118-G118</f>
        <v>7000</v>
      </c>
    </row>
    <row r="119" spans="1:8" s="53" customFormat="1" ht="12.75">
      <c r="A119" s="16"/>
      <c r="B119" s="16"/>
      <c r="C119" s="69"/>
      <c r="D119" s="50"/>
      <c r="E119" s="55"/>
      <c r="F119" s="55"/>
      <c r="G119" s="55"/>
      <c r="H119" s="58"/>
    </row>
    <row r="120" spans="1:8" s="53" customFormat="1" ht="12.75">
      <c r="A120" s="16"/>
      <c r="B120" s="20">
        <v>80120</v>
      </c>
      <c r="C120" s="69"/>
      <c r="D120" s="26" t="s">
        <v>59</v>
      </c>
      <c r="E120" s="63"/>
      <c r="F120" s="63">
        <f>SUM(F122:F129)</f>
        <v>5360</v>
      </c>
      <c r="G120" s="63">
        <f>SUM(G122:G129)</f>
        <v>5360</v>
      </c>
      <c r="H120" s="58">
        <f>E120+F120-G120</f>
        <v>0</v>
      </c>
    </row>
    <row r="121" spans="1:8" s="53" customFormat="1" ht="12.75" outlineLevel="1">
      <c r="A121" s="16"/>
      <c r="B121" s="16"/>
      <c r="C121" s="69"/>
      <c r="D121" s="50"/>
      <c r="E121" s="55"/>
      <c r="F121" s="55"/>
      <c r="G121" s="55"/>
      <c r="H121" s="58"/>
    </row>
    <row r="122" spans="1:8" s="53" customFormat="1" ht="25.5" outlineLevel="1">
      <c r="A122" s="16"/>
      <c r="B122" s="16"/>
      <c r="C122" s="69">
        <v>3020</v>
      </c>
      <c r="D122" s="50" t="s">
        <v>73</v>
      </c>
      <c r="E122" s="55">
        <v>48351</v>
      </c>
      <c r="F122" s="55">
        <v>1388</v>
      </c>
      <c r="G122" s="55"/>
      <c r="H122" s="58">
        <f>E122+F122-G122</f>
        <v>49739</v>
      </c>
    </row>
    <row r="123" spans="1:8" s="53" customFormat="1" ht="12.75" outlineLevel="1">
      <c r="A123" s="16"/>
      <c r="B123" s="16"/>
      <c r="C123" s="69"/>
      <c r="D123" s="50"/>
      <c r="E123" s="55"/>
      <c r="F123" s="55"/>
      <c r="G123" s="55"/>
      <c r="H123" s="58"/>
    </row>
    <row r="124" spans="1:8" s="53" customFormat="1" ht="12.75" outlineLevel="1">
      <c r="A124" s="16"/>
      <c r="B124" s="16"/>
      <c r="C124" s="69">
        <v>4010</v>
      </c>
      <c r="D124" s="50" t="s">
        <v>14</v>
      </c>
      <c r="E124" s="55">
        <v>1213914</v>
      </c>
      <c r="F124" s="55"/>
      <c r="G124" s="55">
        <v>5360</v>
      </c>
      <c r="H124" s="58">
        <f>E124+F124-G124</f>
        <v>1208554</v>
      </c>
    </row>
    <row r="125" spans="1:8" s="53" customFormat="1" ht="12.75" outlineLevel="1">
      <c r="A125" s="16"/>
      <c r="B125" s="16"/>
      <c r="C125" s="69"/>
      <c r="D125" s="50"/>
      <c r="E125" s="55"/>
      <c r="F125" s="55"/>
      <c r="G125" s="55"/>
      <c r="H125" s="58"/>
    </row>
    <row r="126" spans="1:8" s="53" customFormat="1" ht="12.75" outlineLevel="1">
      <c r="A126" s="16"/>
      <c r="B126" s="16"/>
      <c r="C126" s="69">
        <v>4110</v>
      </c>
      <c r="D126" s="50" t="s">
        <v>56</v>
      </c>
      <c r="E126" s="55">
        <v>229013</v>
      </c>
      <c r="F126" s="55">
        <v>3482</v>
      </c>
      <c r="G126" s="55"/>
      <c r="H126" s="58">
        <f>E126+F126-G126</f>
        <v>232495</v>
      </c>
    </row>
    <row r="127" spans="1:8" s="53" customFormat="1" ht="12.75" outlineLevel="1">
      <c r="A127" s="16"/>
      <c r="B127" s="16"/>
      <c r="C127" s="69"/>
      <c r="D127" s="50"/>
      <c r="E127" s="55"/>
      <c r="F127" s="55"/>
      <c r="G127" s="55"/>
      <c r="H127" s="58"/>
    </row>
    <row r="128" spans="1:8" s="53" customFormat="1" ht="12.75" outlineLevel="1">
      <c r="A128" s="16"/>
      <c r="B128" s="16"/>
      <c r="C128" s="69">
        <v>4120</v>
      </c>
      <c r="D128" s="50" t="s">
        <v>17</v>
      </c>
      <c r="E128" s="55">
        <v>32515</v>
      </c>
      <c r="F128" s="55">
        <v>490</v>
      </c>
      <c r="G128" s="55"/>
      <c r="H128" s="58">
        <f>E128+F128-G128</f>
        <v>33005</v>
      </c>
    </row>
    <row r="129" spans="1:8" s="53" customFormat="1" ht="12.75" outlineLevel="1">
      <c r="A129" s="16"/>
      <c r="B129" s="16"/>
      <c r="C129" s="69"/>
      <c r="D129" s="50"/>
      <c r="E129" s="55"/>
      <c r="F129" s="55"/>
      <c r="G129" s="55"/>
      <c r="H129" s="58"/>
    </row>
    <row r="130" spans="1:8" s="53" customFormat="1" ht="12.75">
      <c r="A130" s="16"/>
      <c r="B130" s="20">
        <v>80130</v>
      </c>
      <c r="C130" s="69"/>
      <c r="D130" s="26" t="s">
        <v>61</v>
      </c>
      <c r="E130" s="63"/>
      <c r="F130" s="63">
        <f>SUM(F132:F164)</f>
        <v>116691</v>
      </c>
      <c r="G130" s="63">
        <f>SUM(G132:G164)</f>
        <v>154910</v>
      </c>
      <c r="H130" s="58">
        <f>E130+F130-G130</f>
        <v>-38219</v>
      </c>
    </row>
    <row r="131" spans="1:8" s="53" customFormat="1" ht="12.75" outlineLevel="1">
      <c r="A131" s="16"/>
      <c r="B131" s="20"/>
      <c r="C131" s="69"/>
      <c r="D131" s="26"/>
      <c r="E131" s="63"/>
      <c r="F131" s="63"/>
      <c r="G131" s="63"/>
      <c r="H131" s="58"/>
    </row>
    <row r="132" spans="1:8" s="53" customFormat="1" ht="25.5" outlineLevel="1">
      <c r="A132" s="16"/>
      <c r="B132" s="16"/>
      <c r="C132" s="69">
        <v>3020</v>
      </c>
      <c r="D132" s="50" t="s">
        <v>73</v>
      </c>
      <c r="E132" s="55">
        <v>166632</v>
      </c>
      <c r="F132" s="55">
        <v>6243</v>
      </c>
      <c r="G132" s="55"/>
      <c r="H132" s="58">
        <f>E132+F132-G132</f>
        <v>172875</v>
      </c>
    </row>
    <row r="133" spans="1:8" s="53" customFormat="1" ht="12.75" outlineLevel="1">
      <c r="A133" s="16"/>
      <c r="B133" s="16"/>
      <c r="C133" s="69"/>
      <c r="D133" s="50"/>
      <c r="E133" s="55"/>
      <c r="F133" s="55"/>
      <c r="G133" s="55"/>
      <c r="H133" s="58"/>
    </row>
    <row r="134" spans="1:8" s="53" customFormat="1" ht="12.75" outlineLevel="1">
      <c r="A134" s="16"/>
      <c r="B134" s="16"/>
      <c r="C134" s="69">
        <v>4010</v>
      </c>
      <c r="D134" s="50" t="s">
        <v>14</v>
      </c>
      <c r="E134" s="55">
        <v>3160024</v>
      </c>
      <c r="F134" s="55"/>
      <c r="G134" s="55">
        <f>153+39121</f>
        <v>39274</v>
      </c>
      <c r="H134" s="58">
        <f>E134+F134-G134</f>
        <v>3120750</v>
      </c>
    </row>
    <row r="135" spans="1:8" s="53" customFormat="1" ht="12.75" outlineLevel="1">
      <c r="A135" s="16"/>
      <c r="B135" s="16"/>
      <c r="C135" s="69"/>
      <c r="D135" s="50"/>
      <c r="E135" s="55"/>
      <c r="F135" s="55"/>
      <c r="G135" s="55"/>
      <c r="H135" s="58"/>
    </row>
    <row r="136" spans="1:8" s="53" customFormat="1" ht="12.75" outlineLevel="1">
      <c r="A136" s="16"/>
      <c r="B136" s="16"/>
      <c r="C136" s="69">
        <v>4110</v>
      </c>
      <c r="D136" s="50" t="s">
        <v>56</v>
      </c>
      <c r="E136" s="55">
        <v>618122</v>
      </c>
      <c r="F136" s="55">
        <v>2491</v>
      </c>
      <c r="G136" s="55"/>
      <c r="H136" s="58">
        <f>E136+F136-G136</f>
        <v>620613</v>
      </c>
    </row>
    <row r="137" spans="1:8" s="53" customFormat="1" ht="12.75" outlineLevel="1">
      <c r="A137" s="16"/>
      <c r="B137" s="16"/>
      <c r="C137" s="69"/>
      <c r="D137" s="50"/>
      <c r="E137" s="55"/>
      <c r="F137" s="55"/>
      <c r="G137" s="55"/>
      <c r="H137" s="58"/>
    </row>
    <row r="138" spans="1:8" s="53" customFormat="1" ht="12.75" outlineLevel="1">
      <c r="A138" s="16"/>
      <c r="B138" s="16"/>
      <c r="C138" s="69">
        <v>4120</v>
      </c>
      <c r="D138" s="50" t="s">
        <v>17</v>
      </c>
      <c r="E138" s="55">
        <v>87332</v>
      </c>
      <c r="F138" s="55">
        <v>271</v>
      </c>
      <c r="G138" s="55"/>
      <c r="H138" s="58">
        <f>E138+F138-G138</f>
        <v>87603</v>
      </c>
    </row>
    <row r="139" spans="1:8" s="53" customFormat="1" ht="12.75" outlineLevel="1">
      <c r="A139" s="16"/>
      <c r="B139" s="16"/>
      <c r="C139" s="69"/>
      <c r="D139" s="50"/>
      <c r="E139" s="55"/>
      <c r="F139" s="55"/>
      <c r="G139" s="55"/>
      <c r="H139" s="58"/>
    </row>
    <row r="140" spans="1:8" s="53" customFormat="1" ht="12.75" outlineLevel="1">
      <c r="A140" s="16"/>
      <c r="B140" s="16"/>
      <c r="C140" s="69">
        <v>4140</v>
      </c>
      <c r="D140" s="50" t="s">
        <v>81</v>
      </c>
      <c r="E140" s="55">
        <v>760</v>
      </c>
      <c r="F140" s="55">
        <v>3100</v>
      </c>
      <c r="G140" s="55"/>
      <c r="H140" s="58">
        <f>E140+F140-G140</f>
        <v>3860</v>
      </c>
    </row>
    <row r="141" spans="1:8" s="53" customFormat="1" ht="12.75" outlineLevel="1">
      <c r="A141" s="16"/>
      <c r="B141" s="16"/>
      <c r="C141" s="69"/>
      <c r="D141" s="50"/>
      <c r="E141" s="55"/>
      <c r="F141" s="55"/>
      <c r="G141" s="55"/>
      <c r="H141" s="58"/>
    </row>
    <row r="142" spans="1:8" s="53" customFormat="1" ht="12.75" outlineLevel="1">
      <c r="A142" s="16"/>
      <c r="B142" s="16"/>
      <c r="C142" s="69">
        <v>4170</v>
      </c>
      <c r="D142" s="50" t="s">
        <v>77</v>
      </c>
      <c r="E142" s="55">
        <v>103540</v>
      </c>
      <c r="F142" s="55"/>
      <c r="G142" s="55">
        <v>16459</v>
      </c>
      <c r="H142" s="58">
        <f>E142+F142-G142</f>
        <v>87081</v>
      </c>
    </row>
    <row r="143" spans="1:8" s="53" customFormat="1" ht="12.75" outlineLevel="1">
      <c r="A143" s="16"/>
      <c r="B143" s="16"/>
      <c r="C143" s="69"/>
      <c r="D143" s="50"/>
      <c r="E143" s="55"/>
      <c r="F143" s="55"/>
      <c r="G143" s="55"/>
      <c r="H143" s="58"/>
    </row>
    <row r="144" spans="1:8" s="53" customFormat="1" ht="12.75" outlineLevel="1">
      <c r="A144" s="16"/>
      <c r="B144" s="16"/>
      <c r="C144" s="69">
        <v>4210</v>
      </c>
      <c r="D144" s="50" t="s">
        <v>10</v>
      </c>
      <c r="E144" s="55">
        <v>354182</v>
      </c>
      <c r="F144" s="55">
        <f>5000+153</f>
        <v>5153</v>
      </c>
      <c r="G144" s="55">
        <f>50441+12000</f>
        <v>62441</v>
      </c>
      <c r="H144" s="58">
        <f>E144+F144-G144</f>
        <v>296894</v>
      </c>
    </row>
    <row r="145" spans="1:8" s="53" customFormat="1" ht="12.75" outlineLevel="1">
      <c r="A145" s="16"/>
      <c r="B145" s="16"/>
      <c r="C145" s="69"/>
      <c r="D145" s="50"/>
      <c r="E145" s="55"/>
      <c r="F145" s="55"/>
      <c r="G145" s="55"/>
      <c r="H145" s="58"/>
    </row>
    <row r="146" spans="1:8" s="53" customFormat="1" ht="25.5" outlineLevel="1">
      <c r="A146" s="49"/>
      <c r="B146" s="49"/>
      <c r="C146" s="68">
        <v>4240</v>
      </c>
      <c r="D146" s="48" t="s">
        <v>49</v>
      </c>
      <c r="E146" s="62">
        <v>168210</v>
      </c>
      <c r="F146" s="62">
        <f>7990+13953</f>
        <v>21943</v>
      </c>
      <c r="G146" s="62">
        <v>11456</v>
      </c>
      <c r="H146" s="58">
        <f>E146+F146-G146</f>
        <v>178697</v>
      </c>
    </row>
    <row r="147" spans="1:8" s="53" customFormat="1" ht="12.75" outlineLevel="1">
      <c r="A147" s="49"/>
      <c r="B147" s="49"/>
      <c r="C147" s="68"/>
      <c r="D147" s="48"/>
      <c r="E147" s="62"/>
      <c r="F147" s="62"/>
      <c r="G147" s="62"/>
      <c r="H147" s="58"/>
    </row>
    <row r="148" spans="1:8" s="53" customFormat="1" ht="12.75" outlineLevel="1">
      <c r="A148" s="16"/>
      <c r="B148" s="16"/>
      <c r="C148" s="69">
        <v>4260</v>
      </c>
      <c r="D148" s="50" t="s">
        <v>18</v>
      </c>
      <c r="E148" s="55">
        <v>167751</v>
      </c>
      <c r="F148" s="55"/>
      <c r="G148" s="55">
        <v>4659</v>
      </c>
      <c r="H148" s="58">
        <f>E148+F148-G148</f>
        <v>163092</v>
      </c>
    </row>
    <row r="149" spans="1:8" s="53" customFormat="1" ht="12.75" outlineLevel="1">
      <c r="A149" s="16"/>
      <c r="B149" s="16"/>
      <c r="C149" s="69"/>
      <c r="D149" s="50"/>
      <c r="E149" s="55"/>
      <c r="F149" s="55"/>
      <c r="G149" s="55"/>
      <c r="H149" s="58"/>
    </row>
    <row r="150" spans="1:8" s="53" customFormat="1" ht="12.75" outlineLevel="1">
      <c r="A150" s="16"/>
      <c r="B150" s="16"/>
      <c r="C150" s="69">
        <v>4270</v>
      </c>
      <c r="D150" s="50" t="s">
        <v>19</v>
      </c>
      <c r="E150" s="55">
        <v>45450</v>
      </c>
      <c r="F150" s="55"/>
      <c r="G150" s="55">
        <v>3750</v>
      </c>
      <c r="H150" s="58">
        <f>E150+F150-G150</f>
        <v>41700</v>
      </c>
    </row>
    <row r="151" spans="1:8" s="53" customFormat="1" ht="12.75" outlineLevel="1">
      <c r="A151" s="16"/>
      <c r="B151" s="16"/>
      <c r="C151" s="69"/>
      <c r="D151" s="50"/>
      <c r="E151" s="55"/>
      <c r="F151" s="55"/>
      <c r="G151" s="55"/>
      <c r="H151" s="58"/>
    </row>
    <row r="152" spans="1:8" s="53" customFormat="1" ht="12.75" outlineLevel="1">
      <c r="A152" s="16"/>
      <c r="B152" s="16"/>
      <c r="C152" s="69">
        <v>4280</v>
      </c>
      <c r="D152" s="50" t="s">
        <v>51</v>
      </c>
      <c r="E152" s="55">
        <v>6500</v>
      </c>
      <c r="F152" s="55"/>
      <c r="G152" s="55">
        <v>500</v>
      </c>
      <c r="H152" s="58">
        <f>E152+F152-G152</f>
        <v>6000</v>
      </c>
    </row>
    <row r="153" spans="1:8" s="53" customFormat="1" ht="12.75" outlineLevel="1">
      <c r="A153" s="16"/>
      <c r="B153" s="16"/>
      <c r="C153" s="69"/>
      <c r="D153" s="50"/>
      <c r="E153" s="65"/>
      <c r="F153" s="65"/>
      <c r="G153" s="65"/>
      <c r="H153" s="58"/>
    </row>
    <row r="154" spans="1:8" s="53" customFormat="1" ht="12.75" outlineLevel="1">
      <c r="A154" s="16"/>
      <c r="B154" s="16"/>
      <c r="C154" s="69">
        <v>4300</v>
      </c>
      <c r="D154" s="50" t="s">
        <v>27</v>
      </c>
      <c r="E154" s="55">
        <v>119450</v>
      </c>
      <c r="F154" s="55">
        <v>30000</v>
      </c>
      <c r="G154" s="55">
        <v>9600</v>
      </c>
      <c r="H154" s="58">
        <f>E154+F154-G154</f>
        <v>139850</v>
      </c>
    </row>
    <row r="155" spans="1:8" s="53" customFormat="1" ht="12.75" outlineLevel="1">
      <c r="A155" s="16"/>
      <c r="B155" s="16"/>
      <c r="C155" s="69"/>
      <c r="D155" s="50"/>
      <c r="E155" s="55"/>
      <c r="F155" s="55"/>
      <c r="G155" s="55"/>
      <c r="H155" s="58"/>
    </row>
    <row r="156" spans="1:8" s="53" customFormat="1" ht="25.5" outlineLevel="1">
      <c r="A156" s="16"/>
      <c r="B156" s="16"/>
      <c r="C156" s="69">
        <v>4350</v>
      </c>
      <c r="D156" s="50" t="s">
        <v>83</v>
      </c>
      <c r="E156" s="55">
        <v>6900</v>
      </c>
      <c r="F156" s="55"/>
      <c r="G156" s="55">
        <v>800</v>
      </c>
      <c r="H156" s="58">
        <f>E156+F156-G156</f>
        <v>6100</v>
      </c>
    </row>
    <row r="157" spans="1:8" s="53" customFormat="1" ht="12.75" outlineLevel="1">
      <c r="A157" s="4"/>
      <c r="B157" s="4"/>
      <c r="C157" s="4"/>
      <c r="D157" s="28"/>
      <c r="E157" s="54"/>
      <c r="F157" s="54"/>
      <c r="G157" s="54"/>
      <c r="H157" s="58"/>
    </row>
    <row r="158" spans="1:8" s="53" customFormat="1" ht="12.75" outlineLevel="1">
      <c r="A158" s="16"/>
      <c r="B158" s="16"/>
      <c r="C158" s="69">
        <v>4410</v>
      </c>
      <c r="D158" s="50" t="s">
        <v>20</v>
      </c>
      <c r="E158" s="55">
        <v>9580</v>
      </c>
      <c r="F158" s="55">
        <v>490</v>
      </c>
      <c r="G158" s="55"/>
      <c r="H158" s="58">
        <f>E158+F158-G158</f>
        <v>10070</v>
      </c>
    </row>
    <row r="159" spans="1:8" s="53" customFormat="1" ht="12.75" outlineLevel="1">
      <c r="A159" s="16"/>
      <c r="B159" s="16"/>
      <c r="C159" s="69"/>
      <c r="D159" s="50"/>
      <c r="E159" s="55"/>
      <c r="F159" s="55"/>
      <c r="G159" s="55"/>
      <c r="H159" s="58"/>
    </row>
    <row r="160" spans="1:8" s="53" customFormat="1" ht="12.75" outlineLevel="1">
      <c r="A160" s="16"/>
      <c r="B160" s="16"/>
      <c r="C160" s="69">
        <v>4430</v>
      </c>
      <c r="D160" s="50" t="s">
        <v>21</v>
      </c>
      <c r="E160" s="55">
        <v>19720</v>
      </c>
      <c r="F160" s="55"/>
      <c r="G160" s="55">
        <f>1300+2871</f>
        <v>4171</v>
      </c>
      <c r="H160" s="58">
        <f>E160+F160-G160</f>
        <v>15549</v>
      </c>
    </row>
    <row r="161" spans="1:8" s="53" customFormat="1" ht="12.75" outlineLevel="1">
      <c r="A161" s="16"/>
      <c r="B161" s="16"/>
      <c r="C161" s="69"/>
      <c r="D161" s="50"/>
      <c r="E161" s="55"/>
      <c r="F161" s="55"/>
      <c r="G161" s="55"/>
      <c r="H161" s="58"/>
    </row>
    <row r="162" spans="1:8" s="53" customFormat="1" ht="12.75" outlineLevel="1">
      <c r="A162" s="16"/>
      <c r="B162" s="16"/>
      <c r="C162" s="69">
        <v>4480</v>
      </c>
      <c r="D162" s="50" t="s">
        <v>60</v>
      </c>
      <c r="E162" s="54">
        <v>4250</v>
      </c>
      <c r="F162" s="54"/>
      <c r="G162" s="54">
        <f>1290+510</f>
        <v>1800</v>
      </c>
      <c r="H162" s="58">
        <f>E162+F162-G162</f>
        <v>2450</v>
      </c>
    </row>
    <row r="163" spans="1:8" s="53" customFormat="1" ht="12.75" outlineLevel="1">
      <c r="A163" s="16"/>
      <c r="B163" s="16"/>
      <c r="C163" s="69"/>
      <c r="D163" s="50"/>
      <c r="E163" s="54"/>
      <c r="F163" s="54"/>
      <c r="G163" s="54"/>
      <c r="H163" s="58"/>
    </row>
    <row r="164" spans="1:8" s="53" customFormat="1" ht="25.5" outlineLevel="1">
      <c r="A164" s="16"/>
      <c r="B164" s="16"/>
      <c r="C164" s="69">
        <v>6050</v>
      </c>
      <c r="D164" s="50" t="s">
        <v>85</v>
      </c>
      <c r="E164" s="54">
        <v>158211</v>
      </c>
      <c r="F164" s="54">
        <v>47000</v>
      </c>
      <c r="G164" s="54"/>
      <c r="H164" s="58">
        <f>E164+F164-G164</f>
        <v>205211</v>
      </c>
    </row>
    <row r="165" spans="1:8" s="53" customFormat="1" ht="12.75" outlineLevel="1">
      <c r="A165" s="16"/>
      <c r="B165" s="16"/>
      <c r="C165" s="69"/>
      <c r="D165" s="50"/>
      <c r="E165" s="54"/>
      <c r="F165" s="54"/>
      <c r="G165" s="54"/>
      <c r="H165" s="58"/>
    </row>
    <row r="166" spans="1:8" s="53" customFormat="1" ht="12.75">
      <c r="A166" s="16"/>
      <c r="B166" s="20">
        <v>80132</v>
      </c>
      <c r="C166" s="69"/>
      <c r="D166" s="26" t="s">
        <v>62</v>
      </c>
      <c r="E166" s="63"/>
      <c r="F166" s="63">
        <f>SUM(F168:F195)</f>
        <v>7575</v>
      </c>
      <c r="G166" s="63">
        <f>SUM(G168:G195)</f>
        <v>7575</v>
      </c>
      <c r="H166" s="58">
        <f>E166+F166-G166</f>
        <v>0</v>
      </c>
    </row>
    <row r="167" spans="1:8" s="53" customFormat="1" ht="12.75" outlineLevel="1">
      <c r="A167" s="16"/>
      <c r="B167" s="16"/>
      <c r="C167" s="69"/>
      <c r="D167" s="50"/>
      <c r="E167" s="55"/>
      <c r="F167" s="55"/>
      <c r="G167" s="55"/>
      <c r="H167" s="58"/>
    </row>
    <row r="168" spans="1:8" s="53" customFormat="1" ht="12.75" outlineLevel="1">
      <c r="A168" s="16"/>
      <c r="B168" s="16"/>
      <c r="C168" s="69">
        <v>4010</v>
      </c>
      <c r="D168" s="50" t="s">
        <v>14</v>
      </c>
      <c r="E168" s="55">
        <v>362300</v>
      </c>
      <c r="F168" s="55"/>
      <c r="G168" s="55">
        <v>678</v>
      </c>
      <c r="H168" s="58">
        <f>E168+F168-G168</f>
        <v>361622</v>
      </c>
    </row>
    <row r="169" spans="1:8" s="53" customFormat="1" ht="12.75" outlineLevel="1">
      <c r="A169" s="16"/>
      <c r="B169" s="16"/>
      <c r="C169" s="69"/>
      <c r="D169" s="50"/>
      <c r="E169" s="55"/>
      <c r="F169" s="55"/>
      <c r="G169" s="55"/>
      <c r="H169" s="58"/>
    </row>
    <row r="170" spans="1:8" s="53" customFormat="1" ht="12.75" outlineLevel="1">
      <c r="A170" s="16"/>
      <c r="B170" s="16"/>
      <c r="C170" s="69">
        <v>4110</v>
      </c>
      <c r="D170" s="50" t="s">
        <v>56</v>
      </c>
      <c r="E170" s="55">
        <v>60600</v>
      </c>
      <c r="F170" s="55">
        <v>486</v>
      </c>
      <c r="G170" s="55"/>
      <c r="H170" s="58">
        <f>E170+F170-G170</f>
        <v>61086</v>
      </c>
    </row>
    <row r="171" spans="1:8" s="53" customFormat="1" ht="12.75" outlineLevel="1">
      <c r="A171" s="16"/>
      <c r="B171" s="16"/>
      <c r="C171" s="69"/>
      <c r="D171" s="50"/>
      <c r="E171" s="55"/>
      <c r="F171" s="55"/>
      <c r="G171" s="55"/>
      <c r="H171" s="58"/>
    </row>
    <row r="172" spans="1:8" s="53" customFormat="1" ht="12.75" outlineLevel="1">
      <c r="A172" s="16"/>
      <c r="B172" s="16"/>
      <c r="C172" s="69">
        <v>4120</v>
      </c>
      <c r="D172" s="50" t="s">
        <v>17</v>
      </c>
      <c r="E172" s="55">
        <v>9000</v>
      </c>
      <c r="F172" s="55">
        <v>192</v>
      </c>
      <c r="G172" s="55"/>
      <c r="H172" s="58">
        <f>E172+F172-G172</f>
        <v>9192</v>
      </c>
    </row>
    <row r="173" spans="1:8" s="53" customFormat="1" ht="12.75" outlineLevel="1">
      <c r="A173" s="16"/>
      <c r="B173" s="16"/>
      <c r="C173" s="69"/>
      <c r="D173" s="50"/>
      <c r="E173" s="55"/>
      <c r="F173" s="55"/>
      <c r="G173" s="55"/>
      <c r="H173" s="58"/>
    </row>
    <row r="174" spans="1:8" s="53" customFormat="1" ht="12.75" outlineLevel="1">
      <c r="A174" s="16"/>
      <c r="B174" s="16"/>
      <c r="C174" s="69">
        <v>4170</v>
      </c>
      <c r="D174" s="50" t="s">
        <v>77</v>
      </c>
      <c r="E174" s="55">
        <v>600</v>
      </c>
      <c r="F174" s="55">
        <v>150</v>
      </c>
      <c r="G174" s="55"/>
      <c r="H174" s="58">
        <f>E174+F174-G174</f>
        <v>750</v>
      </c>
    </row>
    <row r="175" spans="1:8" s="53" customFormat="1" ht="12.75" outlineLevel="1">
      <c r="A175" s="16"/>
      <c r="B175" s="16"/>
      <c r="C175" s="69"/>
      <c r="D175" s="50"/>
      <c r="E175" s="55"/>
      <c r="F175" s="55"/>
      <c r="G175" s="55"/>
      <c r="H175" s="58"/>
    </row>
    <row r="176" spans="1:8" s="53" customFormat="1" ht="12.75" outlineLevel="1">
      <c r="A176" s="16"/>
      <c r="B176" s="16"/>
      <c r="C176" s="69">
        <v>4210</v>
      </c>
      <c r="D176" s="50" t="s">
        <v>10</v>
      </c>
      <c r="E176" s="55">
        <v>8800</v>
      </c>
      <c r="F176" s="55">
        <v>2074</v>
      </c>
      <c r="G176" s="55"/>
      <c r="H176" s="58">
        <f>E176+F176-G176</f>
        <v>10874</v>
      </c>
    </row>
    <row r="177" spans="1:8" s="53" customFormat="1" ht="12.75" outlineLevel="1">
      <c r="A177" s="16"/>
      <c r="B177" s="16"/>
      <c r="C177" s="69"/>
      <c r="D177" s="50"/>
      <c r="E177" s="55"/>
      <c r="F177" s="55"/>
      <c r="G177" s="55"/>
      <c r="H177" s="58"/>
    </row>
    <row r="178" spans="1:8" s="53" customFormat="1" ht="25.5" outlineLevel="1">
      <c r="A178" s="49"/>
      <c r="B178" s="49"/>
      <c r="C178" s="68">
        <v>4240</v>
      </c>
      <c r="D178" s="48" t="s">
        <v>49</v>
      </c>
      <c r="E178" s="62">
        <v>15000</v>
      </c>
      <c r="F178" s="62">
        <v>4550</v>
      </c>
      <c r="G178" s="62"/>
      <c r="H178" s="58">
        <f>E178+F178-G178</f>
        <v>19550</v>
      </c>
    </row>
    <row r="179" spans="1:8" s="53" customFormat="1" ht="12.75" outlineLevel="1">
      <c r="A179" s="49"/>
      <c r="B179" s="49"/>
      <c r="C179" s="68"/>
      <c r="D179" s="48"/>
      <c r="E179" s="62"/>
      <c r="F179" s="62"/>
      <c r="G179" s="62"/>
      <c r="H179" s="58"/>
    </row>
    <row r="180" spans="1:8" s="53" customFormat="1" ht="12.75" outlineLevel="1">
      <c r="A180" s="16"/>
      <c r="B180" s="16"/>
      <c r="C180" s="69">
        <v>4260</v>
      </c>
      <c r="D180" s="50" t="s">
        <v>18</v>
      </c>
      <c r="E180" s="55">
        <v>10950</v>
      </c>
      <c r="F180" s="55"/>
      <c r="G180" s="55">
        <v>1400</v>
      </c>
      <c r="H180" s="58">
        <f>E180+F180-G180</f>
        <v>9550</v>
      </c>
    </row>
    <row r="181" spans="1:8" s="53" customFormat="1" ht="12.75" outlineLevel="1">
      <c r="A181" s="16"/>
      <c r="B181" s="16"/>
      <c r="C181" s="69"/>
      <c r="D181" s="50"/>
      <c r="E181" s="55"/>
      <c r="F181" s="55"/>
      <c r="G181" s="55"/>
      <c r="H181" s="58"/>
    </row>
    <row r="182" spans="1:8" s="53" customFormat="1" ht="12.75" outlineLevel="1">
      <c r="A182" s="16"/>
      <c r="B182" s="16"/>
      <c r="C182" s="69">
        <v>4270</v>
      </c>
      <c r="D182" s="50" t="s">
        <v>19</v>
      </c>
      <c r="E182" s="55">
        <v>11020</v>
      </c>
      <c r="F182" s="55"/>
      <c r="G182" s="55">
        <v>1220</v>
      </c>
      <c r="H182" s="58">
        <f>E182+F182-G182</f>
        <v>9800</v>
      </c>
    </row>
    <row r="183" spans="1:8" s="53" customFormat="1" ht="12.75" outlineLevel="1">
      <c r="A183" s="16"/>
      <c r="B183" s="16"/>
      <c r="C183" s="69"/>
      <c r="D183" s="50"/>
      <c r="E183" s="55"/>
      <c r="F183" s="55"/>
      <c r="G183" s="55"/>
      <c r="H183" s="58"/>
    </row>
    <row r="184" spans="1:8" s="53" customFormat="1" ht="12.75" outlineLevel="1">
      <c r="A184" s="16"/>
      <c r="B184" s="16"/>
      <c r="C184" s="69">
        <v>4280</v>
      </c>
      <c r="D184" s="50" t="s">
        <v>51</v>
      </c>
      <c r="E184" s="55">
        <v>200</v>
      </c>
      <c r="F184" s="55">
        <v>123</v>
      </c>
      <c r="G184" s="55"/>
      <c r="H184" s="58">
        <f>E184+F184-G184</f>
        <v>323</v>
      </c>
    </row>
    <row r="185" spans="1:8" s="53" customFormat="1" ht="12.75" outlineLevel="1">
      <c r="A185" s="16"/>
      <c r="B185" s="16"/>
      <c r="C185" s="69"/>
      <c r="D185" s="50"/>
      <c r="E185" s="55"/>
      <c r="F185" s="55"/>
      <c r="G185" s="55"/>
      <c r="H185" s="58"/>
    </row>
    <row r="186" spans="1:8" s="53" customFormat="1" ht="12.75" outlineLevel="1">
      <c r="A186" s="16"/>
      <c r="B186" s="16"/>
      <c r="C186" s="69">
        <v>4300</v>
      </c>
      <c r="D186" s="50" t="s">
        <v>27</v>
      </c>
      <c r="E186" s="55">
        <v>46300</v>
      </c>
      <c r="F186" s="55"/>
      <c r="G186" s="55">
        <v>2000</v>
      </c>
      <c r="H186" s="58">
        <f>E186+F186-G186</f>
        <v>44300</v>
      </c>
    </row>
    <row r="187" spans="1:8" s="53" customFormat="1" ht="12.75" outlineLevel="1">
      <c r="A187" s="16"/>
      <c r="B187" s="16"/>
      <c r="C187" s="69"/>
      <c r="D187" s="50"/>
      <c r="E187" s="55"/>
      <c r="F187" s="55"/>
      <c r="G187" s="55"/>
      <c r="H187" s="58"/>
    </row>
    <row r="188" spans="1:8" s="53" customFormat="1" ht="25.5" outlineLevel="1">
      <c r="A188" s="16"/>
      <c r="B188" s="16"/>
      <c r="C188" s="69">
        <v>4350</v>
      </c>
      <c r="D188" s="50" t="s">
        <v>83</v>
      </c>
      <c r="E188" s="55">
        <v>1920</v>
      </c>
      <c r="F188" s="55"/>
      <c r="G188" s="55">
        <v>763</v>
      </c>
      <c r="H188" s="58">
        <f>E188+F188-G188</f>
        <v>1157</v>
      </c>
    </row>
    <row r="189" spans="1:8" s="53" customFormat="1" ht="12.75" outlineLevel="1">
      <c r="A189" s="16"/>
      <c r="B189" s="16"/>
      <c r="C189" s="69"/>
      <c r="D189" s="50"/>
      <c r="E189" s="55"/>
      <c r="F189" s="55"/>
      <c r="G189" s="55"/>
      <c r="H189" s="58"/>
    </row>
    <row r="190" spans="1:8" s="53" customFormat="1" ht="12.75" outlineLevel="1">
      <c r="A190" s="16"/>
      <c r="B190" s="16"/>
      <c r="C190" s="69">
        <v>4410</v>
      </c>
      <c r="D190" s="50" t="s">
        <v>20</v>
      </c>
      <c r="E190" s="55">
        <v>3330</v>
      </c>
      <c r="F190" s="55"/>
      <c r="G190" s="55">
        <v>1420</v>
      </c>
      <c r="H190" s="58">
        <f>E190+F190-G190</f>
        <v>1910</v>
      </c>
    </row>
    <row r="191" spans="1:8" s="53" customFormat="1" ht="12.75" outlineLevel="1">
      <c r="A191" s="16"/>
      <c r="B191" s="16"/>
      <c r="C191" s="69"/>
      <c r="D191" s="50"/>
      <c r="E191" s="55"/>
      <c r="F191" s="55"/>
      <c r="G191" s="55"/>
      <c r="H191" s="58"/>
    </row>
    <row r="192" spans="1:8" s="53" customFormat="1" ht="12.75" outlineLevel="1">
      <c r="A192" s="16"/>
      <c r="B192" s="16"/>
      <c r="C192" s="69">
        <v>4420</v>
      </c>
      <c r="D192" s="50" t="s">
        <v>97</v>
      </c>
      <c r="E192" s="55">
        <v>2700</v>
      </c>
      <c r="F192" s="55"/>
      <c r="G192" s="55">
        <v>85</v>
      </c>
      <c r="H192" s="58">
        <f>E192+F192-G192</f>
        <v>2615</v>
      </c>
    </row>
    <row r="193" spans="1:8" s="53" customFormat="1" ht="12.75" outlineLevel="1">
      <c r="A193" s="16"/>
      <c r="B193" s="16"/>
      <c r="C193" s="69"/>
      <c r="D193" s="50"/>
      <c r="E193" s="55"/>
      <c r="F193" s="55"/>
      <c r="G193" s="55"/>
      <c r="H193" s="58"/>
    </row>
    <row r="194" spans="1:8" s="53" customFormat="1" ht="12.75" outlineLevel="1">
      <c r="A194" s="16"/>
      <c r="B194" s="16"/>
      <c r="C194" s="69">
        <v>4430</v>
      </c>
      <c r="D194" s="50" t="s">
        <v>21</v>
      </c>
      <c r="E194" s="55">
        <v>170</v>
      </c>
      <c r="F194" s="55"/>
      <c r="G194" s="55">
        <v>9</v>
      </c>
      <c r="H194" s="58">
        <f>E194+F194-G194</f>
        <v>161</v>
      </c>
    </row>
    <row r="195" spans="1:8" s="53" customFormat="1" ht="12.75" outlineLevel="1">
      <c r="A195" s="16"/>
      <c r="B195" s="16"/>
      <c r="C195" s="69"/>
      <c r="D195" s="50"/>
      <c r="E195" s="55"/>
      <c r="F195" s="55"/>
      <c r="G195" s="55"/>
      <c r="H195" s="58"/>
    </row>
    <row r="196" spans="1:8" s="53" customFormat="1" ht="12.75">
      <c r="A196" s="16"/>
      <c r="B196" s="16">
        <v>80134</v>
      </c>
      <c r="C196" s="69"/>
      <c r="D196" s="26" t="s">
        <v>63</v>
      </c>
      <c r="E196" s="63"/>
      <c r="F196" s="63">
        <f>SUM(F198:F203)</f>
        <v>1051</v>
      </c>
      <c r="G196" s="63">
        <f>SUM(G198:G203)</f>
        <v>1051</v>
      </c>
      <c r="H196" s="58">
        <f>E196+F196-G196</f>
        <v>0</v>
      </c>
    </row>
    <row r="197" spans="1:8" s="53" customFormat="1" ht="12.75" outlineLevel="1">
      <c r="A197" s="16"/>
      <c r="B197" s="16"/>
      <c r="C197" s="69"/>
      <c r="D197" s="50"/>
      <c r="E197" s="55"/>
      <c r="F197" s="55"/>
      <c r="G197" s="55"/>
      <c r="H197" s="58"/>
    </row>
    <row r="198" spans="1:8" s="53" customFormat="1" ht="12.75" outlineLevel="1">
      <c r="A198" s="16"/>
      <c r="B198" s="16"/>
      <c r="C198" s="69">
        <v>4010</v>
      </c>
      <c r="D198" s="50" t="s">
        <v>14</v>
      </c>
      <c r="E198" s="55">
        <v>288761</v>
      </c>
      <c r="F198" s="55"/>
      <c r="G198" s="55">
        <v>1051</v>
      </c>
      <c r="H198" s="58">
        <f>E198+F198-G198</f>
        <v>287710</v>
      </c>
    </row>
    <row r="199" spans="1:8" s="53" customFormat="1" ht="12.75" outlineLevel="1">
      <c r="A199" s="16"/>
      <c r="B199" s="16"/>
      <c r="C199" s="69"/>
      <c r="D199" s="50"/>
      <c r="E199" s="55"/>
      <c r="F199" s="55"/>
      <c r="G199" s="55"/>
      <c r="H199" s="58"/>
    </row>
    <row r="200" spans="1:8" s="53" customFormat="1" ht="12.75" outlineLevel="1">
      <c r="A200" s="16"/>
      <c r="B200" s="16"/>
      <c r="C200" s="69">
        <v>4110</v>
      </c>
      <c r="D200" s="50" t="s">
        <v>56</v>
      </c>
      <c r="E200" s="55">
        <v>54070</v>
      </c>
      <c r="F200" s="55">
        <v>422</v>
      </c>
      <c r="G200" s="55"/>
      <c r="H200" s="58">
        <f>E200+F200-G200</f>
        <v>54492</v>
      </c>
    </row>
    <row r="201" spans="1:8" s="53" customFormat="1" ht="12.75" outlineLevel="1">
      <c r="A201" s="16"/>
      <c r="B201" s="16"/>
      <c r="C201" s="69"/>
      <c r="D201" s="50"/>
      <c r="E201" s="55"/>
      <c r="F201" s="55"/>
      <c r="G201" s="55"/>
      <c r="H201" s="58"/>
    </row>
    <row r="202" spans="1:8" s="53" customFormat="1" ht="12.75" outlineLevel="1">
      <c r="A202" s="16"/>
      <c r="B202" s="16"/>
      <c r="C202" s="69">
        <v>4120</v>
      </c>
      <c r="D202" s="50" t="s">
        <v>17</v>
      </c>
      <c r="E202" s="55">
        <v>7050</v>
      </c>
      <c r="F202" s="55">
        <v>629</v>
      </c>
      <c r="G202" s="55"/>
      <c r="H202" s="58">
        <f>E202+F202-G202</f>
        <v>7679</v>
      </c>
    </row>
    <row r="203" spans="1:8" s="53" customFormat="1" ht="12.75" outlineLevel="1">
      <c r="A203" s="16"/>
      <c r="B203" s="16"/>
      <c r="C203" s="69"/>
      <c r="D203" s="50"/>
      <c r="E203" s="55"/>
      <c r="F203" s="55"/>
      <c r="G203" s="55"/>
      <c r="H203" s="58"/>
    </row>
    <row r="204" spans="1:8" s="53" customFormat="1" ht="25.5">
      <c r="A204" s="16"/>
      <c r="B204" s="16">
        <v>80146</v>
      </c>
      <c r="C204" s="69"/>
      <c r="D204" s="26" t="s">
        <v>64</v>
      </c>
      <c r="E204" s="66"/>
      <c r="F204" s="66">
        <f>SUM(F206:F209)</f>
        <v>2834</v>
      </c>
      <c r="G204" s="66">
        <f>SUM(G206:G209)</f>
        <v>2834</v>
      </c>
      <c r="H204" s="58">
        <f>E204+F204-G204</f>
        <v>0</v>
      </c>
    </row>
    <row r="205" spans="1:8" s="53" customFormat="1" ht="12.75" outlineLevel="1">
      <c r="A205" s="16"/>
      <c r="B205" s="16"/>
      <c r="C205" s="69"/>
      <c r="D205" s="48"/>
      <c r="E205" s="65"/>
      <c r="F205" s="65"/>
      <c r="G205" s="65"/>
      <c r="H205" s="58"/>
    </row>
    <row r="206" spans="1:8" s="53" customFormat="1" ht="12.75" outlineLevel="1">
      <c r="A206" s="16"/>
      <c r="B206" s="16"/>
      <c r="C206" s="69">
        <v>4170</v>
      </c>
      <c r="D206" s="50" t="s">
        <v>77</v>
      </c>
      <c r="E206" s="65"/>
      <c r="F206" s="65">
        <v>2834</v>
      </c>
      <c r="G206" s="65"/>
      <c r="H206" s="58">
        <f>E206+F206-G206</f>
        <v>2834</v>
      </c>
    </row>
    <row r="207" spans="1:8" s="53" customFormat="1" ht="12.75" outlineLevel="1">
      <c r="A207" s="16"/>
      <c r="B207" s="16"/>
      <c r="C207" s="69"/>
      <c r="D207" s="50"/>
      <c r="E207" s="65"/>
      <c r="F207" s="65"/>
      <c r="G207" s="65"/>
      <c r="H207" s="58"/>
    </row>
    <row r="208" spans="1:8" s="53" customFormat="1" ht="12.75" outlineLevel="1">
      <c r="A208" s="16"/>
      <c r="B208" s="16"/>
      <c r="C208" s="69">
        <v>4300</v>
      </c>
      <c r="D208" s="50" t="s">
        <v>27</v>
      </c>
      <c r="E208" s="67">
        <v>41145</v>
      </c>
      <c r="F208" s="67"/>
      <c r="G208" s="67">
        <v>2834</v>
      </c>
      <c r="H208" s="58">
        <f>E208+F208-G208</f>
        <v>38311</v>
      </c>
    </row>
    <row r="209" spans="1:8" s="53" customFormat="1" ht="12.75" outlineLevel="1">
      <c r="A209" s="16"/>
      <c r="B209" s="16"/>
      <c r="E209" s="65"/>
      <c r="F209" s="65"/>
      <c r="G209" s="65"/>
      <c r="H209" s="58"/>
    </row>
    <row r="210" spans="1:8" s="53" customFormat="1" ht="12.75">
      <c r="A210" s="16"/>
      <c r="B210" s="20">
        <v>80195</v>
      </c>
      <c r="C210" s="69"/>
      <c r="D210" s="26" t="s">
        <v>35</v>
      </c>
      <c r="E210" s="63"/>
      <c r="F210" s="63">
        <f>SUM(F211:F225)</f>
        <v>5688</v>
      </c>
      <c r="G210" s="63">
        <f>SUM(G211:G225)</f>
        <v>5528</v>
      </c>
      <c r="H210" s="58">
        <f>E210+F210-G210</f>
        <v>160</v>
      </c>
    </row>
    <row r="211" spans="1:8" s="53" customFormat="1" ht="12.75" outlineLevel="1">
      <c r="A211" s="16"/>
      <c r="B211" s="16"/>
      <c r="C211" s="69"/>
      <c r="D211" s="50"/>
      <c r="E211" s="55"/>
      <c r="F211" s="55"/>
      <c r="G211" s="55"/>
      <c r="H211" s="58"/>
    </row>
    <row r="212" spans="1:8" s="53" customFormat="1" ht="12.75" outlineLevel="1">
      <c r="A212" s="16"/>
      <c r="B212" s="16"/>
      <c r="C212" s="69">
        <v>4170</v>
      </c>
      <c r="D212" s="50" t="s">
        <v>77</v>
      </c>
      <c r="E212" s="55">
        <v>3780</v>
      </c>
      <c r="F212" s="55">
        <v>160</v>
      </c>
      <c r="G212" s="55"/>
      <c r="H212" s="58">
        <f>E212+F212-G212</f>
        <v>3940</v>
      </c>
    </row>
    <row r="213" spans="1:8" s="53" customFormat="1" ht="12.75" outlineLevel="1">
      <c r="A213" s="16"/>
      <c r="B213" s="16"/>
      <c r="C213" s="69"/>
      <c r="D213" s="50"/>
      <c r="E213" s="55"/>
      <c r="F213" s="55"/>
      <c r="G213" s="55"/>
      <c r="H213" s="58"/>
    </row>
    <row r="214" spans="1:8" s="53" customFormat="1" ht="12.75" outlineLevel="1">
      <c r="A214" s="16"/>
      <c r="B214" s="16"/>
      <c r="C214" s="69">
        <v>4210</v>
      </c>
      <c r="D214" s="50" t="s">
        <v>10</v>
      </c>
      <c r="E214" s="55">
        <v>14420</v>
      </c>
      <c r="F214" s="55">
        <v>5300</v>
      </c>
      <c r="G214" s="55"/>
      <c r="H214" s="58">
        <f>E214+F214-G214</f>
        <v>19720</v>
      </c>
    </row>
    <row r="215" spans="1:8" s="53" customFormat="1" ht="12.75" outlineLevel="1">
      <c r="A215" s="16"/>
      <c r="B215" s="16"/>
      <c r="C215" s="69"/>
      <c r="D215" s="50"/>
      <c r="E215" s="55"/>
      <c r="F215" s="55"/>
      <c r="G215" s="55"/>
      <c r="H215" s="58"/>
    </row>
    <row r="216" spans="1:8" s="53" customFormat="1" ht="12.75" outlineLevel="1">
      <c r="A216" s="16"/>
      <c r="B216" s="16"/>
      <c r="C216" s="69">
        <v>4260</v>
      </c>
      <c r="D216" s="50" t="s">
        <v>18</v>
      </c>
      <c r="E216" s="55">
        <v>3150</v>
      </c>
      <c r="F216" s="55"/>
      <c r="G216" s="55">
        <v>1600</v>
      </c>
      <c r="H216" s="58">
        <f>E216+F216-G216</f>
        <v>1550</v>
      </c>
    </row>
    <row r="217" spans="1:8" s="53" customFormat="1" ht="12.75" outlineLevel="1">
      <c r="A217" s="16"/>
      <c r="B217" s="16"/>
      <c r="C217" s="69"/>
      <c r="D217" s="50"/>
      <c r="E217" s="55"/>
      <c r="F217" s="55"/>
      <c r="G217" s="55"/>
      <c r="H217" s="58"/>
    </row>
    <row r="218" spans="1:8" s="53" customFormat="1" ht="12.75" outlineLevel="1">
      <c r="A218" s="16"/>
      <c r="B218" s="16"/>
      <c r="C218" s="69">
        <v>4270</v>
      </c>
      <c r="D218" s="50" t="s">
        <v>25</v>
      </c>
      <c r="E218" s="55">
        <v>1000</v>
      </c>
      <c r="F218" s="55"/>
      <c r="G218" s="55">
        <v>300</v>
      </c>
      <c r="H218" s="58">
        <f>E218+F218-G218</f>
        <v>700</v>
      </c>
    </row>
    <row r="219" spans="1:8" s="53" customFormat="1" ht="12.75" outlineLevel="1">
      <c r="A219" s="16"/>
      <c r="B219" s="16"/>
      <c r="C219" s="69"/>
      <c r="D219" s="50"/>
      <c r="E219" s="55"/>
      <c r="F219" s="55"/>
      <c r="G219" s="55"/>
      <c r="H219" s="58"/>
    </row>
    <row r="220" spans="1:8" s="53" customFormat="1" ht="12.75" outlineLevel="1">
      <c r="A220" s="16"/>
      <c r="B220" s="16"/>
      <c r="C220" s="69">
        <v>4300</v>
      </c>
      <c r="D220" s="50" t="s">
        <v>65</v>
      </c>
      <c r="E220" s="55">
        <v>14530</v>
      </c>
      <c r="F220" s="55"/>
      <c r="G220" s="55">
        <v>3400</v>
      </c>
      <c r="H220" s="58">
        <f>E220+F220-G220</f>
        <v>11130</v>
      </c>
    </row>
    <row r="221" spans="1:8" s="53" customFormat="1" ht="12.75" outlineLevel="1">
      <c r="A221" s="16"/>
      <c r="B221" s="16"/>
      <c r="C221" s="69"/>
      <c r="D221" s="50"/>
      <c r="E221" s="55"/>
      <c r="F221" s="55"/>
      <c r="G221" s="55"/>
      <c r="H221" s="58"/>
    </row>
    <row r="222" spans="1:8" s="53" customFormat="1" ht="12.75" outlineLevel="1">
      <c r="A222" s="16"/>
      <c r="B222" s="16"/>
      <c r="C222" s="69">
        <v>4410</v>
      </c>
      <c r="D222" s="50" t="s">
        <v>20</v>
      </c>
      <c r="E222" s="55">
        <v>1050</v>
      </c>
      <c r="F222" s="55">
        <v>228</v>
      </c>
      <c r="G222" s="55"/>
      <c r="H222" s="58">
        <f>E222+F222-G222</f>
        <v>1278</v>
      </c>
    </row>
    <row r="223" spans="1:8" s="53" customFormat="1" ht="12.75" outlineLevel="1">
      <c r="A223" s="16"/>
      <c r="B223" s="16"/>
      <c r="C223" s="69"/>
      <c r="D223" s="50"/>
      <c r="E223" s="55"/>
      <c r="F223" s="55"/>
      <c r="G223" s="55"/>
      <c r="H223" s="58"/>
    </row>
    <row r="224" spans="1:8" s="53" customFormat="1" ht="12.75" outlineLevel="1">
      <c r="A224" s="16"/>
      <c r="B224" s="16"/>
      <c r="C224" s="69">
        <v>4430</v>
      </c>
      <c r="D224" s="50" t="s">
        <v>21</v>
      </c>
      <c r="E224" s="55">
        <v>240</v>
      </c>
      <c r="F224" s="55"/>
      <c r="G224" s="55">
        <v>228</v>
      </c>
      <c r="H224" s="58">
        <f>E224+F224-G224</f>
        <v>12</v>
      </c>
    </row>
    <row r="225" spans="1:8" s="53" customFormat="1" ht="12.75" outlineLevel="1">
      <c r="A225" s="16"/>
      <c r="B225" s="16"/>
      <c r="C225" s="69"/>
      <c r="D225" s="50"/>
      <c r="E225" s="55"/>
      <c r="F225" s="55"/>
      <c r="G225" s="55"/>
      <c r="H225" s="58"/>
    </row>
    <row r="226" spans="1:8" s="25" customFormat="1" ht="12.75">
      <c r="A226" s="10">
        <v>851</v>
      </c>
      <c r="B226" s="10"/>
      <c r="C226" s="11"/>
      <c r="D226" s="42" t="s">
        <v>37</v>
      </c>
      <c r="E226" s="58">
        <f>E228</f>
        <v>0</v>
      </c>
      <c r="F226" s="58">
        <f>F228</f>
        <v>101811</v>
      </c>
      <c r="G226" s="58">
        <f>G228</f>
        <v>0</v>
      </c>
      <c r="H226" s="58">
        <f>E226+F226-G226</f>
        <v>101811</v>
      </c>
    </row>
    <row r="227" spans="1:8" ht="12.75">
      <c r="A227" s="12"/>
      <c r="B227" s="12"/>
      <c r="C227" s="13"/>
      <c r="D227" s="41"/>
      <c r="E227" s="62"/>
      <c r="F227" s="62"/>
      <c r="G227" s="62"/>
      <c r="H227" s="58"/>
    </row>
    <row r="228" spans="1:8" s="24" customFormat="1" ht="51">
      <c r="A228" s="14"/>
      <c r="B228" s="14">
        <v>85156</v>
      </c>
      <c r="C228" s="15"/>
      <c r="D228" s="40" t="s">
        <v>44</v>
      </c>
      <c r="E228" s="61"/>
      <c r="F228" s="61">
        <f>SUM(F229:F230)</f>
        <v>101811</v>
      </c>
      <c r="G228" s="61">
        <f>SUM(G229:G230)</f>
        <v>0</v>
      </c>
      <c r="H228" s="58">
        <f>E228+F228-G228</f>
        <v>101811</v>
      </c>
    </row>
    <row r="229" spans="1:8" ht="12.75" outlineLevel="1">
      <c r="A229" s="12"/>
      <c r="B229" s="12"/>
      <c r="C229" s="13"/>
      <c r="D229" s="41"/>
      <c r="E229" s="62"/>
      <c r="F229" s="62"/>
      <c r="G229" s="62"/>
      <c r="H229" s="58"/>
    </row>
    <row r="230" spans="1:8" ht="12.75" outlineLevel="1">
      <c r="A230" s="12"/>
      <c r="B230" s="12"/>
      <c r="C230" s="13">
        <v>4130</v>
      </c>
      <c r="D230" s="41" t="s">
        <v>38</v>
      </c>
      <c r="E230" s="62">
        <v>1055931</v>
      </c>
      <c r="F230" s="62">
        <f>1821+99990</f>
        <v>101811</v>
      </c>
      <c r="G230" s="62"/>
      <c r="H230" s="58">
        <f>E230+F230-G230</f>
        <v>1157742</v>
      </c>
    </row>
    <row r="231" spans="1:8" ht="12.75">
      <c r="A231" s="12"/>
      <c r="B231" s="12"/>
      <c r="C231" s="13"/>
      <c r="D231" s="41"/>
      <c r="E231" s="62"/>
      <c r="F231" s="62"/>
      <c r="G231" s="62"/>
      <c r="H231" s="58"/>
    </row>
    <row r="232" spans="1:8" ht="12.75">
      <c r="A232" s="12"/>
      <c r="B232" s="12"/>
      <c r="C232" s="13"/>
      <c r="D232" s="41"/>
      <c r="E232" s="62"/>
      <c r="F232" s="62"/>
      <c r="G232" s="62"/>
      <c r="H232" s="58"/>
    </row>
    <row r="233" spans="1:8" s="2" customFormat="1" ht="12.75">
      <c r="A233" s="10">
        <v>852</v>
      </c>
      <c r="B233" s="10"/>
      <c r="C233" s="11"/>
      <c r="D233" s="42" t="s">
        <v>45</v>
      </c>
      <c r="E233" s="58">
        <f>E235+E241+E291+E299+E279</f>
        <v>0</v>
      </c>
      <c r="F233" s="58">
        <f>F235+F241+F291+F299+F279</f>
        <v>268625</v>
      </c>
      <c r="G233" s="58">
        <f>G235+G241+G291+G299+G279</f>
        <v>111773</v>
      </c>
      <c r="H233" s="58">
        <f>E233+F233-G233</f>
        <v>156852</v>
      </c>
    </row>
    <row r="234" spans="1:8" ht="12.75">
      <c r="A234" s="12"/>
      <c r="B234" s="12"/>
      <c r="C234" s="13"/>
      <c r="D234" s="41"/>
      <c r="E234" s="62"/>
      <c r="F234" s="62"/>
      <c r="G234" s="62"/>
      <c r="H234" s="58"/>
    </row>
    <row r="235" spans="1:8" s="3" customFormat="1" ht="25.5">
      <c r="A235" s="14"/>
      <c r="B235" s="14">
        <v>85201</v>
      </c>
      <c r="C235" s="15"/>
      <c r="D235" s="40" t="s">
        <v>46</v>
      </c>
      <c r="E235" s="61"/>
      <c r="F235" s="61">
        <f>SUM(F237:F240)</f>
        <v>12500</v>
      </c>
      <c r="G235" s="61">
        <f>SUM(G237:G240)</f>
        <v>9373</v>
      </c>
      <c r="H235" s="58">
        <f>E235+F235-G235</f>
        <v>3127</v>
      </c>
    </row>
    <row r="236" spans="1:8" ht="12.75" outlineLevel="1">
      <c r="A236" s="12"/>
      <c r="B236" s="12"/>
      <c r="C236" s="13"/>
      <c r="D236" s="41"/>
      <c r="E236" s="62"/>
      <c r="F236" s="62"/>
      <c r="G236" s="62"/>
      <c r="H236" s="58"/>
    </row>
    <row r="237" spans="1:8" ht="12.75" outlineLevel="1">
      <c r="A237" s="12"/>
      <c r="B237" s="12"/>
      <c r="C237" s="13">
        <v>3110</v>
      </c>
      <c r="D237" s="41" t="s">
        <v>47</v>
      </c>
      <c r="E237" s="62">
        <v>138770</v>
      </c>
      <c r="F237" s="62"/>
      <c r="G237" s="62">
        <v>9373</v>
      </c>
      <c r="H237" s="58">
        <f>E237+F237-G237</f>
        <v>129397</v>
      </c>
    </row>
    <row r="238" spans="1:8" ht="12.75" outlineLevel="1">
      <c r="A238" s="12"/>
      <c r="B238" s="12"/>
      <c r="C238" s="13"/>
      <c r="D238" s="41"/>
      <c r="E238" s="62"/>
      <c r="F238" s="62"/>
      <c r="G238" s="62"/>
      <c r="H238" s="58"/>
    </row>
    <row r="239" spans="1:8" ht="12.75" outlineLevel="1">
      <c r="A239" s="12"/>
      <c r="B239" s="12"/>
      <c r="C239" s="13">
        <v>4210</v>
      </c>
      <c r="D239" s="41" t="s">
        <v>10</v>
      </c>
      <c r="E239" s="62">
        <v>60100</v>
      </c>
      <c r="F239" s="62">
        <v>12500</v>
      </c>
      <c r="G239" s="62"/>
      <c r="H239" s="58">
        <f>E239+F239-G239</f>
        <v>72600</v>
      </c>
    </row>
    <row r="240" spans="1:8" ht="12.75" outlineLevel="1">
      <c r="A240" s="12"/>
      <c r="B240" s="12"/>
      <c r="C240" s="13"/>
      <c r="D240" s="41"/>
      <c r="E240" s="62"/>
      <c r="F240" s="62"/>
      <c r="G240" s="62"/>
      <c r="H240" s="58"/>
    </row>
    <row r="241" spans="1:8" s="3" customFormat="1" ht="12.75">
      <c r="A241" s="14"/>
      <c r="B241" s="14">
        <v>85202</v>
      </c>
      <c r="C241" s="15"/>
      <c r="D241" s="40" t="s">
        <v>50</v>
      </c>
      <c r="E241" s="61"/>
      <c r="F241" s="61">
        <f>SUM(F243:F277)</f>
        <v>244354</v>
      </c>
      <c r="G241" s="61">
        <f>SUM(G243:G277)</f>
        <v>100002</v>
      </c>
      <c r="H241" s="58">
        <f>E241+F241-G241</f>
        <v>144352</v>
      </c>
    </row>
    <row r="242" spans="1:8" s="3" customFormat="1" ht="12.75">
      <c r="A242" s="14"/>
      <c r="B242" s="14"/>
      <c r="C242" s="15"/>
      <c r="D242" s="40"/>
      <c r="E242" s="61"/>
      <c r="F242" s="61"/>
      <c r="G242" s="61"/>
      <c r="H242" s="58"/>
    </row>
    <row r="243" spans="1:8" s="53" customFormat="1" ht="25.5" outlineLevel="1">
      <c r="A243" s="49"/>
      <c r="B243" s="49"/>
      <c r="C243" s="68">
        <v>3020</v>
      </c>
      <c r="D243" s="48" t="s">
        <v>13</v>
      </c>
      <c r="E243" s="62">
        <v>32525</v>
      </c>
      <c r="F243" s="62">
        <v>2280</v>
      </c>
      <c r="G243" s="62">
        <v>69</v>
      </c>
      <c r="H243" s="58">
        <f>E243+F243-G243</f>
        <v>34736</v>
      </c>
    </row>
    <row r="244" spans="1:8" s="53" customFormat="1" ht="12.75" outlineLevel="1">
      <c r="A244" s="49"/>
      <c r="B244" s="49"/>
      <c r="C244" s="68"/>
      <c r="D244" s="48"/>
      <c r="E244" s="62" t="s">
        <v>9</v>
      </c>
      <c r="F244" s="62" t="s">
        <v>9</v>
      </c>
      <c r="G244" s="62" t="s">
        <v>9</v>
      </c>
      <c r="H244" s="58"/>
    </row>
    <row r="245" spans="1:8" s="53" customFormat="1" ht="12.75" outlineLevel="1">
      <c r="A245" s="49"/>
      <c r="B245" s="49"/>
      <c r="C245" s="68">
        <v>4010</v>
      </c>
      <c r="D245" s="48" t="s">
        <v>14</v>
      </c>
      <c r="E245" s="62">
        <v>4321938</v>
      </c>
      <c r="F245" s="62">
        <v>2923</v>
      </c>
      <c r="G245" s="62">
        <v>15151</v>
      </c>
      <c r="H245" s="58">
        <f>E245+F245-G245</f>
        <v>4309710</v>
      </c>
    </row>
    <row r="246" spans="1:8" s="53" customFormat="1" ht="12.75" outlineLevel="1">
      <c r="A246" s="49"/>
      <c r="B246" s="49"/>
      <c r="C246" s="68"/>
      <c r="D246" s="48"/>
      <c r="E246" s="62"/>
      <c r="F246" s="62"/>
      <c r="G246" s="62"/>
      <c r="H246" s="58"/>
    </row>
    <row r="247" spans="1:8" s="53" customFormat="1" ht="12.75" outlineLevel="1">
      <c r="A247" s="49"/>
      <c r="B247" s="49"/>
      <c r="C247" s="68">
        <v>4040</v>
      </c>
      <c r="D247" s="48" t="s">
        <v>15</v>
      </c>
      <c r="E247" s="62">
        <v>356632</v>
      </c>
      <c r="F247" s="62"/>
      <c r="G247" s="62">
        <v>2923</v>
      </c>
      <c r="H247" s="58">
        <f>E247+F247-G247</f>
        <v>353709</v>
      </c>
    </row>
    <row r="248" spans="1:8" s="53" customFormat="1" ht="12.75" outlineLevel="1">
      <c r="A248" s="49"/>
      <c r="B248" s="49"/>
      <c r="C248" s="68"/>
      <c r="D248" s="48"/>
      <c r="E248" s="62"/>
      <c r="F248" s="62"/>
      <c r="G248" s="62"/>
      <c r="H248" s="58"/>
    </row>
    <row r="249" spans="1:8" s="53" customFormat="1" ht="12.75" outlineLevel="1">
      <c r="A249" s="49"/>
      <c r="B249" s="49"/>
      <c r="C249" s="68">
        <v>4110</v>
      </c>
      <c r="D249" s="48" t="s">
        <v>16</v>
      </c>
      <c r="E249" s="62">
        <v>772794</v>
      </c>
      <c r="F249" s="62">
        <v>7114</v>
      </c>
      <c r="G249" s="62">
        <v>2855</v>
      </c>
      <c r="H249" s="58">
        <f>E249+F249-G249</f>
        <v>777053</v>
      </c>
    </row>
    <row r="250" spans="1:8" s="53" customFormat="1" ht="12.75" outlineLevel="1">
      <c r="A250" s="49"/>
      <c r="B250" s="49"/>
      <c r="C250" s="68"/>
      <c r="D250" s="48"/>
      <c r="E250" s="62"/>
      <c r="F250" s="62"/>
      <c r="G250" s="62"/>
      <c r="H250" s="58"/>
    </row>
    <row r="251" spans="1:8" s="53" customFormat="1" ht="12.75" outlineLevel="1">
      <c r="A251" s="49"/>
      <c r="B251" s="49"/>
      <c r="C251" s="68">
        <v>4120</v>
      </c>
      <c r="D251" s="48" t="s">
        <v>17</v>
      </c>
      <c r="E251" s="62">
        <v>111438</v>
      </c>
      <c r="F251" s="62"/>
      <c r="G251" s="62">
        <v>114</v>
      </c>
      <c r="H251" s="58">
        <f>E251+F251-G251</f>
        <v>111324</v>
      </c>
    </row>
    <row r="252" spans="1:8" s="53" customFormat="1" ht="12.75" outlineLevel="1">
      <c r="A252" s="49"/>
      <c r="B252" s="49"/>
      <c r="C252" s="68"/>
      <c r="D252" s="48"/>
      <c r="E252" s="62"/>
      <c r="F252" s="62"/>
      <c r="G252" s="62"/>
      <c r="H252" s="58"/>
    </row>
    <row r="253" spans="1:8" s="53" customFormat="1" ht="12.75" outlineLevel="1">
      <c r="A253" s="49"/>
      <c r="B253" s="49"/>
      <c r="C253" s="68">
        <v>4170</v>
      </c>
      <c r="D253" s="48" t="s">
        <v>79</v>
      </c>
      <c r="E253" s="62">
        <v>18700</v>
      </c>
      <c r="F253" s="62"/>
      <c r="G253" s="62">
        <f>800+123</f>
        <v>923</v>
      </c>
      <c r="H253" s="58">
        <f>E253+F253-G253</f>
        <v>17777</v>
      </c>
    </row>
    <row r="254" spans="1:8" s="53" customFormat="1" ht="12.75" outlineLevel="1">
      <c r="A254" s="49"/>
      <c r="B254" s="49"/>
      <c r="C254" s="68"/>
      <c r="D254" s="48"/>
      <c r="E254" s="62"/>
      <c r="F254" s="62"/>
      <c r="G254" s="62"/>
      <c r="H254" s="58"/>
    </row>
    <row r="255" spans="1:8" s="53" customFormat="1" ht="12.75" outlineLevel="1">
      <c r="A255" s="49"/>
      <c r="B255" s="49"/>
      <c r="C255" s="68">
        <v>4210</v>
      </c>
      <c r="D255" s="48" t="s">
        <v>10</v>
      </c>
      <c r="E255" s="62">
        <v>1104518</v>
      </c>
      <c r="F255" s="62">
        <f>5000+2820</f>
        <v>7820</v>
      </c>
      <c r="G255" s="62">
        <v>30000</v>
      </c>
      <c r="H255" s="58">
        <f>E255+F255-G255</f>
        <v>1082338</v>
      </c>
    </row>
    <row r="256" spans="1:8" s="53" customFormat="1" ht="12.75" outlineLevel="1">
      <c r="A256" s="49"/>
      <c r="B256" s="49"/>
      <c r="C256" s="68"/>
      <c r="D256" s="48"/>
      <c r="E256" s="62"/>
      <c r="F256" s="62"/>
      <c r="G256" s="62"/>
      <c r="H256" s="58"/>
    </row>
    <row r="257" spans="1:8" s="53" customFormat="1" ht="12.75" outlineLevel="1">
      <c r="A257" s="49"/>
      <c r="B257" s="49"/>
      <c r="C257" s="68">
        <v>4220</v>
      </c>
      <c r="D257" s="48" t="s">
        <v>48</v>
      </c>
      <c r="E257" s="62">
        <v>796900</v>
      </c>
      <c r="F257" s="62">
        <v>67525</v>
      </c>
      <c r="G257" s="62">
        <v>2500</v>
      </c>
      <c r="H257" s="58">
        <f>E257+F257-G257</f>
        <v>861925</v>
      </c>
    </row>
    <row r="258" spans="1:8" s="53" customFormat="1" ht="12.75" outlineLevel="1">
      <c r="A258" s="49"/>
      <c r="B258" s="49"/>
      <c r="C258" s="68"/>
      <c r="D258" s="48"/>
      <c r="E258" s="62"/>
      <c r="F258" s="62"/>
      <c r="G258" s="62"/>
      <c r="H258" s="58"/>
    </row>
    <row r="259" spans="1:8" s="53" customFormat="1" ht="12.75" outlineLevel="1">
      <c r="A259" s="49"/>
      <c r="B259" s="49"/>
      <c r="C259" s="68">
        <v>4230</v>
      </c>
      <c r="D259" s="48" t="s">
        <v>98</v>
      </c>
      <c r="E259" s="62">
        <v>164600</v>
      </c>
      <c r="F259" s="62"/>
      <c r="G259" s="62">
        <v>14500</v>
      </c>
      <c r="H259" s="58">
        <f>E259+F259-G259</f>
        <v>150100</v>
      </c>
    </row>
    <row r="260" spans="1:8" s="53" customFormat="1" ht="12.75" outlineLevel="1">
      <c r="A260" s="49"/>
      <c r="B260" s="49"/>
      <c r="C260" s="68"/>
      <c r="D260" s="48"/>
      <c r="E260" s="62"/>
      <c r="F260" s="62"/>
      <c r="G260" s="62"/>
      <c r="H260" s="58"/>
    </row>
    <row r="261" spans="1:8" s="53" customFormat="1" ht="12.75" outlineLevel="1">
      <c r="A261" s="49"/>
      <c r="B261" s="49"/>
      <c r="C261" s="68">
        <v>4260</v>
      </c>
      <c r="D261" s="48" t="s">
        <v>18</v>
      </c>
      <c r="E261" s="62">
        <v>240400</v>
      </c>
      <c r="F261" s="62">
        <v>1680</v>
      </c>
      <c r="G261" s="62"/>
      <c r="H261" s="58">
        <f>E261+F261-G261</f>
        <v>242080</v>
      </c>
    </row>
    <row r="262" spans="1:8" s="53" customFormat="1" ht="12.75" outlineLevel="1">
      <c r="A262" s="49"/>
      <c r="B262" s="49"/>
      <c r="C262" s="68"/>
      <c r="D262" s="48"/>
      <c r="E262" s="62"/>
      <c r="F262" s="62"/>
      <c r="G262" s="62"/>
      <c r="H262" s="58"/>
    </row>
    <row r="263" spans="1:8" s="53" customFormat="1" ht="12.75" outlineLevel="1">
      <c r="A263" s="49"/>
      <c r="B263" s="49"/>
      <c r="C263" s="68">
        <v>4270</v>
      </c>
      <c r="D263" s="48" t="s">
        <v>19</v>
      </c>
      <c r="E263" s="62">
        <v>306499</v>
      </c>
      <c r="F263" s="62">
        <v>9505</v>
      </c>
      <c r="G263" s="62">
        <f>9505+1300</f>
        <v>10805</v>
      </c>
      <c r="H263" s="58">
        <f>E263+F263-G263</f>
        <v>305199</v>
      </c>
    </row>
    <row r="264" spans="1:8" s="53" customFormat="1" ht="12.75" outlineLevel="1">
      <c r="A264" s="49"/>
      <c r="B264" s="49"/>
      <c r="C264" s="68"/>
      <c r="D264" s="48"/>
      <c r="E264" s="62"/>
      <c r="F264" s="62"/>
      <c r="G264" s="62"/>
      <c r="H264" s="58"/>
    </row>
    <row r="265" spans="1:8" s="53" customFormat="1" ht="12.75" outlineLevel="1">
      <c r="A265" s="49"/>
      <c r="B265" s="49"/>
      <c r="C265" s="68">
        <v>4280</v>
      </c>
      <c r="D265" s="48" t="s">
        <v>51</v>
      </c>
      <c r="E265" s="62">
        <v>11600</v>
      </c>
      <c r="F265" s="62"/>
      <c r="G265" s="62">
        <v>500</v>
      </c>
      <c r="H265" s="58">
        <f>E265+F265-G265</f>
        <v>11100</v>
      </c>
    </row>
    <row r="266" spans="1:8" s="53" customFormat="1" ht="12.75" outlineLevel="1">
      <c r="A266" s="49"/>
      <c r="B266" s="49"/>
      <c r="C266" s="68"/>
      <c r="D266" s="48"/>
      <c r="E266" s="62"/>
      <c r="F266" s="62"/>
      <c r="G266" s="62"/>
      <c r="H266" s="58"/>
    </row>
    <row r="267" spans="1:8" s="53" customFormat="1" ht="12.75" outlineLevel="1">
      <c r="A267" s="49"/>
      <c r="B267" s="49"/>
      <c r="C267" s="68">
        <v>4300</v>
      </c>
      <c r="D267" s="48" t="s">
        <v>43</v>
      </c>
      <c r="E267" s="62">
        <v>343100</v>
      </c>
      <c r="F267" s="62">
        <f>4505+3300</f>
        <v>7805</v>
      </c>
      <c r="G267" s="62">
        <v>17200</v>
      </c>
      <c r="H267" s="58">
        <f>E267+F267-G267</f>
        <v>333705</v>
      </c>
    </row>
    <row r="268" spans="1:8" s="53" customFormat="1" ht="12.75" outlineLevel="1">
      <c r="A268" s="49"/>
      <c r="B268" s="49"/>
      <c r="C268" s="68"/>
      <c r="D268" s="48"/>
      <c r="E268" s="62"/>
      <c r="F268" s="62"/>
      <c r="G268" s="62"/>
      <c r="H268" s="58"/>
    </row>
    <row r="269" spans="1:8" s="53" customFormat="1" ht="25.5" outlineLevel="1">
      <c r="A269" s="49"/>
      <c r="B269" s="49"/>
      <c r="C269" s="68">
        <v>4350</v>
      </c>
      <c r="D269" s="50" t="s">
        <v>83</v>
      </c>
      <c r="E269" s="62">
        <v>9550</v>
      </c>
      <c r="F269" s="62"/>
      <c r="G269" s="62">
        <v>251</v>
      </c>
      <c r="H269" s="58">
        <f>E269+F269-G269</f>
        <v>9299</v>
      </c>
    </row>
    <row r="270" spans="1:8" s="53" customFormat="1" ht="12.75" outlineLevel="1">
      <c r="A270" s="49"/>
      <c r="B270" s="49"/>
      <c r="C270" s="68"/>
      <c r="D270" s="48"/>
      <c r="E270" s="62"/>
      <c r="F270" s="62"/>
      <c r="G270" s="62"/>
      <c r="H270" s="58"/>
    </row>
    <row r="271" spans="1:8" s="53" customFormat="1" ht="12.75" outlineLevel="1">
      <c r="A271" s="49"/>
      <c r="B271" s="49"/>
      <c r="C271" s="68">
        <v>4410</v>
      </c>
      <c r="D271" s="48" t="s">
        <v>20</v>
      </c>
      <c r="E271" s="62">
        <v>8140</v>
      </c>
      <c r="F271" s="62"/>
      <c r="G271" s="62">
        <f>1200+270</f>
        <v>1470</v>
      </c>
      <c r="H271" s="58">
        <f>E271+F271-G271</f>
        <v>6670</v>
      </c>
    </row>
    <row r="272" spans="1:8" s="53" customFormat="1" ht="12.75" outlineLevel="1">
      <c r="A272" s="49"/>
      <c r="B272" s="49"/>
      <c r="C272" s="68"/>
      <c r="D272" s="48"/>
      <c r="E272" s="62"/>
      <c r="F272" s="62"/>
      <c r="G272" s="62"/>
      <c r="H272" s="58"/>
    </row>
    <row r="273" spans="1:8" s="53" customFormat="1" ht="12.75" outlineLevel="1">
      <c r="A273" s="49"/>
      <c r="B273" s="49"/>
      <c r="C273" s="68">
        <v>4430</v>
      </c>
      <c r="D273" s="48" t="s">
        <v>21</v>
      </c>
      <c r="E273" s="62">
        <v>30161</v>
      </c>
      <c r="F273" s="62"/>
      <c r="G273" s="62">
        <v>741</v>
      </c>
      <c r="H273" s="58">
        <f>E273+F273-G273</f>
        <v>29420</v>
      </c>
    </row>
    <row r="274" spans="1:8" s="53" customFormat="1" ht="12.75" outlineLevel="1">
      <c r="A274" s="49"/>
      <c r="B274" s="49"/>
      <c r="C274" s="68"/>
      <c r="D274" s="48"/>
      <c r="E274" s="62"/>
      <c r="F274" s="62"/>
      <c r="G274" s="62"/>
      <c r="H274" s="58"/>
    </row>
    <row r="275" spans="1:8" s="53" customFormat="1" ht="25.5" outlineLevel="1">
      <c r="A275" s="49"/>
      <c r="B275" s="49"/>
      <c r="C275" s="68">
        <v>4440</v>
      </c>
      <c r="D275" s="48" t="s">
        <v>22</v>
      </c>
      <c r="E275" s="62">
        <v>185048</v>
      </c>
      <c r="F275" s="62">
        <v>2855</v>
      </c>
      <c r="G275" s="62"/>
      <c r="H275" s="58">
        <f>E275+F275-G275</f>
        <v>187903</v>
      </c>
    </row>
    <row r="276" spans="1:8" s="53" customFormat="1" ht="12.75" outlineLevel="1">
      <c r="A276" s="49"/>
      <c r="B276" s="49"/>
      <c r="C276" s="68"/>
      <c r="D276" s="48"/>
      <c r="E276" s="62"/>
      <c r="F276" s="62"/>
      <c r="G276" s="62"/>
      <c r="H276" s="58"/>
    </row>
    <row r="277" spans="1:8" s="53" customFormat="1" ht="25.5" outlineLevel="1">
      <c r="A277" s="16"/>
      <c r="B277" s="16"/>
      <c r="C277" s="4">
        <v>6050</v>
      </c>
      <c r="D277" s="51" t="s">
        <v>74</v>
      </c>
      <c r="E277" s="55">
        <v>607946</v>
      </c>
      <c r="F277" s="55">
        <f>90000+44847</f>
        <v>134847</v>
      </c>
      <c r="G277" s="55"/>
      <c r="H277" s="58">
        <f>E277+F277-G277</f>
        <v>742793</v>
      </c>
    </row>
    <row r="278" spans="1:8" s="3" customFormat="1" ht="12.75">
      <c r="A278" s="14"/>
      <c r="B278" s="14"/>
      <c r="C278" s="15"/>
      <c r="D278" s="40"/>
      <c r="E278" s="61"/>
      <c r="F278" s="61"/>
      <c r="G278" s="61"/>
      <c r="H278" s="58"/>
    </row>
    <row r="279" spans="1:8" s="3" customFormat="1" ht="12.75">
      <c r="A279" s="14"/>
      <c r="B279" s="14">
        <v>85204</v>
      </c>
      <c r="C279" s="15"/>
      <c r="D279" s="40" t="s">
        <v>53</v>
      </c>
      <c r="E279" s="61"/>
      <c r="F279" s="61">
        <f>SUM(F281:F289)</f>
        <v>9373</v>
      </c>
      <c r="G279" s="61">
        <f>SUM(G281:G289)</f>
        <v>0</v>
      </c>
      <c r="H279" s="58">
        <f>E279+F279-G279</f>
        <v>9373</v>
      </c>
    </row>
    <row r="280" spans="1:8" s="3" customFormat="1" ht="12.75">
      <c r="A280" s="14"/>
      <c r="B280" s="14"/>
      <c r="C280" s="15"/>
      <c r="D280" s="40"/>
      <c r="E280" s="61"/>
      <c r="F280" s="61"/>
      <c r="G280" s="61"/>
      <c r="H280" s="58"/>
    </row>
    <row r="281" spans="1:8" ht="51" outlineLevel="1">
      <c r="A281" s="12"/>
      <c r="B281" s="12"/>
      <c r="C281" s="6">
        <v>2320</v>
      </c>
      <c r="D281" s="38" t="s">
        <v>69</v>
      </c>
      <c r="E281" s="62">
        <v>4884</v>
      </c>
      <c r="F281" s="62">
        <v>810</v>
      </c>
      <c r="G281" s="62"/>
      <c r="H281" s="58">
        <f>E281+F281-G281</f>
        <v>5694</v>
      </c>
    </row>
    <row r="282" spans="1:8" ht="12.75" outlineLevel="1">
      <c r="A282" s="12"/>
      <c r="B282" s="12"/>
      <c r="C282" s="13"/>
      <c r="D282" s="41"/>
      <c r="E282" s="62"/>
      <c r="F282" s="62"/>
      <c r="G282" s="62"/>
      <c r="H282" s="58"/>
    </row>
    <row r="283" spans="1:8" ht="12.75" outlineLevel="1">
      <c r="A283" s="12"/>
      <c r="B283" s="12"/>
      <c r="C283" s="13">
        <v>4170</v>
      </c>
      <c r="D283" s="41" t="s">
        <v>78</v>
      </c>
      <c r="E283" s="62">
        <v>87415</v>
      </c>
      <c r="F283" s="62">
        <v>2200</v>
      </c>
      <c r="G283" s="62"/>
      <c r="H283" s="58">
        <f>E283+F283-G283</f>
        <v>89615</v>
      </c>
    </row>
    <row r="284" spans="1:8" ht="12.75" outlineLevel="1">
      <c r="A284" s="12"/>
      <c r="B284" s="12"/>
      <c r="C284" s="13"/>
      <c r="D284" s="41"/>
      <c r="E284" s="62"/>
      <c r="F284" s="62"/>
      <c r="G284" s="62"/>
      <c r="H284" s="58"/>
    </row>
    <row r="285" spans="1:8" ht="38.25" outlineLevel="1">
      <c r="A285" s="12"/>
      <c r="B285" s="12"/>
      <c r="C285" s="13">
        <v>4330</v>
      </c>
      <c r="D285" s="41" t="s">
        <v>76</v>
      </c>
      <c r="E285" s="62">
        <v>42395</v>
      </c>
      <c r="F285" s="62">
        <v>5925</v>
      </c>
      <c r="G285" s="62"/>
      <c r="H285" s="58">
        <f>E285+F285-G285</f>
        <v>48320</v>
      </c>
    </row>
    <row r="286" spans="1:8" ht="12.75" outlineLevel="1">
      <c r="A286" s="12"/>
      <c r="B286" s="12"/>
      <c r="C286" s="13"/>
      <c r="D286" s="41"/>
      <c r="E286" s="62"/>
      <c r="F286" s="62"/>
      <c r="G286" s="62"/>
      <c r="H286" s="58"/>
    </row>
    <row r="287" spans="1:8" ht="12.75" outlineLevel="1">
      <c r="A287" s="12"/>
      <c r="B287" s="12"/>
      <c r="C287" s="13">
        <v>4110</v>
      </c>
      <c r="D287" s="41" t="s">
        <v>56</v>
      </c>
      <c r="E287" s="62">
        <v>14214</v>
      </c>
      <c r="F287" s="62">
        <v>384</v>
      </c>
      <c r="G287" s="62"/>
      <c r="H287" s="58">
        <f>E287+F287-G287</f>
        <v>14598</v>
      </c>
    </row>
    <row r="288" spans="1:8" ht="12.75" outlineLevel="1">
      <c r="A288" s="12"/>
      <c r="B288" s="12"/>
      <c r="C288" s="13"/>
      <c r="D288" s="41"/>
      <c r="E288" s="62"/>
      <c r="F288" s="62"/>
      <c r="G288" s="62"/>
      <c r="H288" s="58"/>
    </row>
    <row r="289" spans="1:8" ht="12.75" outlineLevel="1">
      <c r="A289" s="12"/>
      <c r="B289" s="12"/>
      <c r="C289" s="13">
        <v>4120</v>
      </c>
      <c r="D289" s="41" t="s">
        <v>17</v>
      </c>
      <c r="E289" s="62">
        <v>2142</v>
      </c>
      <c r="F289" s="62">
        <v>54</v>
      </c>
      <c r="G289" s="62"/>
      <c r="H289" s="58">
        <f>E289+F289-G289</f>
        <v>2196</v>
      </c>
    </row>
    <row r="290" spans="1:8" ht="12.75" outlineLevel="1">
      <c r="A290" s="12"/>
      <c r="B290" s="12"/>
      <c r="C290" s="13"/>
      <c r="D290" s="41"/>
      <c r="E290" s="62"/>
      <c r="F290" s="62"/>
      <c r="G290" s="62"/>
      <c r="H290" s="58"/>
    </row>
    <row r="291" spans="1:8" s="3" customFormat="1" ht="12.75">
      <c r="A291" s="14"/>
      <c r="B291" s="14">
        <v>85218</v>
      </c>
      <c r="C291" s="15"/>
      <c r="D291" s="40" t="s">
        <v>71</v>
      </c>
      <c r="E291" s="61"/>
      <c r="F291" s="61">
        <f>SUM(F292:F298)</f>
        <v>0</v>
      </c>
      <c r="G291" s="61">
        <f>SUM(G292:G298)</f>
        <v>2398</v>
      </c>
      <c r="H291" s="58">
        <f>E291+F291-G291</f>
        <v>-2398</v>
      </c>
    </row>
    <row r="292" spans="1:8" ht="12.75" outlineLevel="1">
      <c r="A292" s="12"/>
      <c r="B292" s="12"/>
      <c r="C292" s="13"/>
      <c r="D292" s="41"/>
      <c r="E292" s="62"/>
      <c r="F292" s="62"/>
      <c r="G292" s="62"/>
      <c r="H292" s="58"/>
    </row>
    <row r="293" spans="1:8" ht="12.75" outlineLevel="1">
      <c r="A293" s="12"/>
      <c r="B293" s="12"/>
      <c r="C293" s="13">
        <v>4010</v>
      </c>
      <c r="D293" s="41" t="s">
        <v>14</v>
      </c>
      <c r="E293" s="62">
        <v>282367</v>
      </c>
      <c r="F293" s="62"/>
      <c r="G293" s="62">
        <v>2000</v>
      </c>
      <c r="H293" s="58">
        <f>E293+F293-G293</f>
        <v>280367</v>
      </c>
    </row>
    <row r="294" spans="1:8" ht="12.75" outlineLevel="1">
      <c r="A294" s="12"/>
      <c r="B294" s="12"/>
      <c r="C294" s="13"/>
      <c r="D294" s="41"/>
      <c r="E294" s="62"/>
      <c r="F294" s="62"/>
      <c r="G294" s="62"/>
      <c r="H294" s="58"/>
    </row>
    <row r="295" spans="1:8" ht="12.75" outlineLevel="1">
      <c r="A295" s="12"/>
      <c r="B295" s="12"/>
      <c r="C295" s="13">
        <v>4110</v>
      </c>
      <c r="D295" s="41" t="s">
        <v>16</v>
      </c>
      <c r="E295" s="62">
        <v>49215</v>
      </c>
      <c r="F295" s="62"/>
      <c r="G295" s="62">
        <v>349</v>
      </c>
      <c r="H295" s="58">
        <f>E295+F295-G295</f>
        <v>48866</v>
      </c>
    </row>
    <row r="296" spans="1:8" ht="12.75" outlineLevel="1">
      <c r="A296" s="12"/>
      <c r="B296" s="12"/>
      <c r="C296" s="13"/>
      <c r="D296" s="41"/>
      <c r="E296" s="62"/>
      <c r="F296" s="62"/>
      <c r="G296" s="62"/>
      <c r="H296" s="58"/>
    </row>
    <row r="297" spans="1:8" ht="12.75" outlineLevel="1">
      <c r="A297" s="12"/>
      <c r="B297" s="12"/>
      <c r="C297" s="13">
        <v>4120</v>
      </c>
      <c r="D297" s="41" t="s">
        <v>17</v>
      </c>
      <c r="E297" s="62">
        <v>7221</v>
      </c>
      <c r="F297" s="62"/>
      <c r="G297" s="62">
        <v>49</v>
      </c>
      <c r="H297" s="58">
        <f>E297+F297-G297</f>
        <v>7172</v>
      </c>
    </row>
    <row r="298" spans="1:8" ht="12.75" outlineLevel="1">
      <c r="A298" s="12"/>
      <c r="B298" s="12"/>
      <c r="C298" s="13"/>
      <c r="D298" s="41"/>
      <c r="E298" s="62"/>
      <c r="F298" s="62"/>
      <c r="G298" s="62"/>
      <c r="H298" s="58"/>
    </row>
    <row r="299" spans="1:8" s="3" customFormat="1" ht="38.25">
      <c r="A299" s="14"/>
      <c r="B299" s="14">
        <v>85220</v>
      </c>
      <c r="C299" s="15"/>
      <c r="D299" s="40" t="s">
        <v>52</v>
      </c>
      <c r="E299" s="61"/>
      <c r="F299" s="61">
        <f>SUM(F301:F307)</f>
        <v>2398</v>
      </c>
      <c r="G299" s="61">
        <f>SUM(G301:G307)</f>
        <v>0</v>
      </c>
      <c r="H299" s="58">
        <f>E299+F299-G299</f>
        <v>2398</v>
      </c>
    </row>
    <row r="300" spans="1:8" s="3" customFormat="1" ht="12.75">
      <c r="A300" s="14"/>
      <c r="B300" s="14"/>
      <c r="C300" s="15"/>
      <c r="D300" s="40"/>
      <c r="E300" s="61"/>
      <c r="F300" s="61"/>
      <c r="G300" s="61"/>
      <c r="H300" s="58"/>
    </row>
    <row r="301" spans="1:8" ht="12.75" outlineLevel="1">
      <c r="A301" s="12"/>
      <c r="B301" s="12"/>
      <c r="C301" s="13">
        <v>4010</v>
      </c>
      <c r="D301" s="41" t="s">
        <v>14</v>
      </c>
      <c r="E301" s="62">
        <v>35550</v>
      </c>
      <c r="F301" s="62">
        <v>2000</v>
      </c>
      <c r="G301" s="62"/>
      <c r="H301" s="58">
        <f>E301+F301-G301</f>
        <v>37550</v>
      </c>
    </row>
    <row r="302" spans="1:8" ht="12.75" outlineLevel="1">
      <c r="A302" s="12"/>
      <c r="B302" s="12"/>
      <c r="C302" s="13"/>
      <c r="D302" s="41"/>
      <c r="E302" s="62"/>
      <c r="F302" s="62"/>
      <c r="G302" s="62"/>
      <c r="H302" s="58"/>
    </row>
    <row r="303" spans="1:8" ht="12.75" outlineLevel="1">
      <c r="A303" s="12"/>
      <c r="B303" s="12"/>
      <c r="C303" s="13">
        <v>4110</v>
      </c>
      <c r="D303" s="41" t="s">
        <v>16</v>
      </c>
      <c r="E303" s="62">
        <v>6085</v>
      </c>
      <c r="F303" s="62">
        <v>349</v>
      </c>
      <c r="G303" s="62"/>
      <c r="H303" s="58">
        <f>E303+F303-G303</f>
        <v>6434</v>
      </c>
    </row>
    <row r="304" spans="1:8" ht="12.75" outlineLevel="1">
      <c r="A304" s="12"/>
      <c r="B304" s="12"/>
      <c r="C304" s="13"/>
      <c r="D304" s="41"/>
      <c r="E304" s="62"/>
      <c r="F304" s="62"/>
      <c r="G304" s="62"/>
      <c r="H304" s="58"/>
    </row>
    <row r="305" spans="1:8" ht="12.75" outlineLevel="1">
      <c r="A305" s="12"/>
      <c r="B305" s="12"/>
      <c r="C305" s="13">
        <v>4120</v>
      </c>
      <c r="D305" s="41" t="s">
        <v>17</v>
      </c>
      <c r="E305" s="62">
        <v>826</v>
      </c>
      <c r="F305" s="62">
        <v>49</v>
      </c>
      <c r="G305" s="62"/>
      <c r="H305" s="58">
        <f>E305+F305-G305</f>
        <v>875</v>
      </c>
    </row>
    <row r="306" spans="1:8" ht="12.75" outlineLevel="1">
      <c r="A306" s="12"/>
      <c r="B306" s="12"/>
      <c r="C306" s="13"/>
      <c r="D306" s="41"/>
      <c r="E306" s="62"/>
      <c r="F306" s="62"/>
      <c r="G306" s="62"/>
      <c r="H306" s="58"/>
    </row>
    <row r="307" spans="1:8" ht="25.5" outlineLevel="1">
      <c r="A307" s="12"/>
      <c r="B307" s="12"/>
      <c r="C307" s="13">
        <v>4440</v>
      </c>
      <c r="D307" s="41" t="s">
        <v>22</v>
      </c>
      <c r="E307" s="62">
        <v>764</v>
      </c>
      <c r="F307" s="62"/>
      <c r="G307" s="62"/>
      <c r="H307" s="58">
        <f>E307+F307-G307</f>
        <v>764</v>
      </c>
    </row>
    <row r="308" spans="1:8" ht="12.75" outlineLevel="1">
      <c r="A308" s="12"/>
      <c r="B308" s="12"/>
      <c r="C308" s="13"/>
      <c r="D308" s="41"/>
      <c r="E308" s="62"/>
      <c r="F308" s="62"/>
      <c r="G308" s="62"/>
      <c r="H308" s="58"/>
    </row>
    <row r="309" spans="1:8" s="2" customFormat="1" ht="25.5">
      <c r="A309" s="10">
        <v>853</v>
      </c>
      <c r="B309" s="10"/>
      <c r="C309" s="11"/>
      <c r="D309" s="42" t="s">
        <v>54</v>
      </c>
      <c r="E309" s="58">
        <f>E311</f>
        <v>0</v>
      </c>
      <c r="F309" s="58">
        <f>F311+F319</f>
        <v>29904</v>
      </c>
      <c r="G309" s="58">
        <f>G311+G319</f>
        <v>29904</v>
      </c>
      <c r="H309" s="58">
        <f>E309+F309-G309</f>
        <v>0</v>
      </c>
    </row>
    <row r="310" spans="1:8" ht="12.75" outlineLevel="1">
      <c r="A310" s="12"/>
      <c r="B310" s="12"/>
      <c r="C310" s="13"/>
      <c r="D310" s="41"/>
      <c r="E310" s="62"/>
      <c r="F310" s="62"/>
      <c r="G310" s="62"/>
      <c r="H310" s="58"/>
    </row>
    <row r="311" spans="1:8" s="3" customFormat="1" ht="25.5" outlineLevel="1">
      <c r="A311" s="14"/>
      <c r="B311" s="14">
        <v>85321</v>
      </c>
      <c r="C311" s="15"/>
      <c r="D311" s="40" t="s">
        <v>88</v>
      </c>
      <c r="E311" s="61"/>
      <c r="F311" s="61">
        <f>SUM(F313:F317)</f>
        <v>19164</v>
      </c>
      <c r="G311" s="61">
        <f>SUM(G313:G317)</f>
        <v>19164</v>
      </c>
      <c r="H311" s="58">
        <f>E311+F311-G311</f>
        <v>0</v>
      </c>
    </row>
    <row r="312" spans="1:8" s="3" customFormat="1" ht="12.75" outlineLevel="1">
      <c r="A312" s="14"/>
      <c r="B312" s="14"/>
      <c r="C312" s="15"/>
      <c r="D312" s="40"/>
      <c r="E312" s="61"/>
      <c r="F312" s="61"/>
      <c r="G312" s="61"/>
      <c r="H312" s="58"/>
    </row>
    <row r="313" spans="1:8" s="53" customFormat="1" ht="12.75" outlineLevel="2">
      <c r="A313" s="49"/>
      <c r="B313" s="49"/>
      <c r="C313" s="68">
        <v>4010</v>
      </c>
      <c r="D313" s="48" t="s">
        <v>14</v>
      </c>
      <c r="E313" s="62">
        <v>17970</v>
      </c>
      <c r="F313" s="62">
        <v>1164</v>
      </c>
      <c r="G313" s="62"/>
      <c r="H313" s="58">
        <f>E313+F313-G313</f>
        <v>19134</v>
      </c>
    </row>
    <row r="314" spans="1:8" s="53" customFormat="1" ht="12.75" outlineLevel="2">
      <c r="A314" s="49"/>
      <c r="B314" s="49"/>
      <c r="C314" s="68"/>
      <c r="D314" s="48"/>
      <c r="E314" s="62"/>
      <c r="F314" s="62"/>
      <c r="G314" s="62"/>
      <c r="H314" s="58"/>
    </row>
    <row r="315" spans="1:8" s="53" customFormat="1" ht="12.75" outlineLevel="2">
      <c r="A315" s="49"/>
      <c r="B315" s="49"/>
      <c r="C315" s="68">
        <v>4110</v>
      </c>
      <c r="D315" s="48" t="s">
        <v>16</v>
      </c>
      <c r="E315" s="62">
        <v>9200</v>
      </c>
      <c r="F315" s="62"/>
      <c r="G315" s="62">
        <v>1164</v>
      </c>
      <c r="H315" s="58">
        <f>E315+F315-G315</f>
        <v>8036</v>
      </c>
    </row>
    <row r="316" spans="1:8" s="53" customFormat="1" ht="12.75" outlineLevel="2">
      <c r="A316" s="49"/>
      <c r="B316" s="49"/>
      <c r="C316" s="68"/>
      <c r="D316" s="48"/>
      <c r="E316" s="62"/>
      <c r="F316" s="62"/>
      <c r="G316" s="62"/>
      <c r="H316" s="58"/>
    </row>
    <row r="317" spans="1:8" s="53" customFormat="1" ht="12.75" outlineLevel="2">
      <c r="A317" s="49"/>
      <c r="B317" s="49"/>
      <c r="C317" s="68">
        <v>4170</v>
      </c>
      <c r="D317" s="48" t="s">
        <v>78</v>
      </c>
      <c r="E317" s="62">
        <v>67000</v>
      </c>
      <c r="F317" s="62">
        <v>18000</v>
      </c>
      <c r="G317" s="62">
        <v>18000</v>
      </c>
      <c r="H317" s="58">
        <f>E317+F317-G317</f>
        <v>67000</v>
      </c>
    </row>
    <row r="318" spans="1:8" s="53" customFormat="1" ht="12.75" outlineLevel="2">
      <c r="A318" s="49"/>
      <c r="B318" s="49"/>
      <c r="C318" s="68"/>
      <c r="D318" s="48"/>
      <c r="E318" s="62"/>
      <c r="F318" s="62"/>
      <c r="G318" s="62"/>
      <c r="H318" s="58"/>
    </row>
    <row r="319" spans="1:8" s="53" customFormat="1" ht="12.75" outlineLevel="1">
      <c r="A319" s="29"/>
      <c r="B319" s="20">
        <v>85333</v>
      </c>
      <c r="C319" s="69"/>
      <c r="D319" s="26" t="s">
        <v>99</v>
      </c>
      <c r="E319" s="63"/>
      <c r="F319" s="63">
        <f>SUM(F321:F334)</f>
        <v>10740</v>
      </c>
      <c r="G319" s="63">
        <f>SUM(G321:G334)</f>
        <v>10740</v>
      </c>
      <c r="H319" s="58">
        <f>E319+F319-G319</f>
        <v>0</v>
      </c>
    </row>
    <row r="320" spans="1:8" s="53" customFormat="1" ht="12.75" outlineLevel="1">
      <c r="A320" s="29"/>
      <c r="B320" s="20"/>
      <c r="C320" s="69"/>
      <c r="D320" s="26"/>
      <c r="E320" s="63"/>
      <c r="F320" s="63"/>
      <c r="G320" s="63"/>
      <c r="H320" s="58"/>
    </row>
    <row r="321" spans="1:8" s="53" customFormat="1" ht="12.75" outlineLevel="2">
      <c r="A321" s="29"/>
      <c r="B321" s="29"/>
      <c r="C321" s="4">
        <v>4010</v>
      </c>
      <c r="D321" s="50" t="s">
        <v>14</v>
      </c>
      <c r="E321" s="55">
        <v>1021000</v>
      </c>
      <c r="F321" s="55">
        <v>3679</v>
      </c>
      <c r="G321" s="55"/>
      <c r="H321" s="58">
        <f>E321+F321-G321</f>
        <v>1024679</v>
      </c>
    </row>
    <row r="322" spans="1:8" s="53" customFormat="1" ht="12.75" outlineLevel="2">
      <c r="A322" s="29"/>
      <c r="B322" s="29"/>
      <c r="C322" s="4"/>
      <c r="D322" s="50"/>
      <c r="E322" s="55"/>
      <c r="F322" s="55"/>
      <c r="G322" s="55"/>
      <c r="H322" s="58"/>
    </row>
    <row r="323" spans="1:8" s="53" customFormat="1" ht="12.75" outlineLevel="2">
      <c r="A323" s="29"/>
      <c r="B323" s="29"/>
      <c r="C323" s="69">
        <v>4110</v>
      </c>
      <c r="D323" s="50" t="s">
        <v>16</v>
      </c>
      <c r="E323" s="55">
        <v>194200</v>
      </c>
      <c r="F323" s="55"/>
      <c r="G323" s="55">
        <v>3378</v>
      </c>
      <c r="H323" s="58">
        <f>E323+F323-G323</f>
        <v>190822</v>
      </c>
    </row>
    <row r="324" spans="1:8" s="53" customFormat="1" ht="12.75" outlineLevel="2">
      <c r="A324" s="29"/>
      <c r="B324" s="29"/>
      <c r="C324" s="69"/>
      <c r="D324" s="50"/>
      <c r="E324" s="55"/>
      <c r="F324" s="55"/>
      <c r="G324" s="55"/>
      <c r="H324" s="58"/>
    </row>
    <row r="325" spans="1:8" s="53" customFormat="1" ht="12.75" outlineLevel="2">
      <c r="A325" s="29"/>
      <c r="B325" s="29"/>
      <c r="C325" s="69">
        <v>4120</v>
      </c>
      <c r="D325" s="50" t="s">
        <v>17</v>
      </c>
      <c r="E325" s="55">
        <v>30900</v>
      </c>
      <c r="F325" s="55"/>
      <c r="G325" s="55">
        <v>655</v>
      </c>
      <c r="H325" s="58">
        <f>E325+F325-G325</f>
        <v>30245</v>
      </c>
    </row>
    <row r="326" spans="1:8" s="53" customFormat="1" ht="12.75" outlineLevel="2">
      <c r="A326" s="29"/>
      <c r="B326" s="29"/>
      <c r="C326" s="69"/>
      <c r="D326" s="50"/>
      <c r="E326" s="55"/>
      <c r="F326" s="55"/>
      <c r="G326" s="55"/>
      <c r="H326" s="58"/>
    </row>
    <row r="327" spans="1:8" s="53" customFormat="1" ht="12.75" outlineLevel="2">
      <c r="A327" s="29"/>
      <c r="B327" s="29"/>
      <c r="C327" s="69">
        <v>4210</v>
      </c>
      <c r="D327" s="50" t="s">
        <v>10</v>
      </c>
      <c r="E327" s="55">
        <v>22962</v>
      </c>
      <c r="F327" s="55">
        <v>5746</v>
      </c>
      <c r="G327" s="55"/>
      <c r="H327" s="58">
        <f>E327+F327-G327</f>
        <v>28708</v>
      </c>
    </row>
    <row r="328" spans="1:8" s="53" customFormat="1" ht="12.75" outlineLevel="2">
      <c r="A328" s="29"/>
      <c r="B328" s="29"/>
      <c r="C328" s="69"/>
      <c r="D328" s="50"/>
      <c r="E328" s="55"/>
      <c r="F328" s="55"/>
      <c r="G328" s="55"/>
      <c r="H328" s="58"/>
    </row>
    <row r="329" spans="1:8" s="53" customFormat="1" ht="12.75" outlineLevel="2">
      <c r="A329" s="29"/>
      <c r="B329" s="29"/>
      <c r="C329" s="69">
        <v>4260</v>
      </c>
      <c r="D329" s="50" t="s">
        <v>18</v>
      </c>
      <c r="E329" s="55">
        <v>42600</v>
      </c>
      <c r="F329" s="55"/>
      <c r="G329" s="55">
        <v>6707</v>
      </c>
      <c r="H329" s="58">
        <f>E329+F329-G329</f>
        <v>35893</v>
      </c>
    </row>
    <row r="330" spans="1:8" s="53" customFormat="1" ht="12.75" outlineLevel="2">
      <c r="A330" s="29"/>
      <c r="B330" s="29"/>
      <c r="C330" s="69"/>
      <c r="D330" s="48"/>
      <c r="E330" s="55"/>
      <c r="F330" s="55"/>
      <c r="G330" s="55"/>
      <c r="H330" s="58"/>
    </row>
    <row r="331" spans="1:8" s="53" customFormat="1" ht="12.75" outlineLevel="2">
      <c r="A331" s="29"/>
      <c r="B331" s="29"/>
      <c r="C331" s="69">
        <v>4280</v>
      </c>
      <c r="D331" s="48" t="s">
        <v>100</v>
      </c>
      <c r="E331" s="55">
        <v>1428</v>
      </c>
      <c r="F331" s="55">
        <v>20</v>
      </c>
      <c r="G331" s="55"/>
      <c r="H331" s="58">
        <f>E331+F331-G331</f>
        <v>1448</v>
      </c>
    </row>
    <row r="332" spans="1:8" s="53" customFormat="1" ht="12.75" outlineLevel="2">
      <c r="A332" s="29"/>
      <c r="B332" s="29"/>
      <c r="C332" s="69"/>
      <c r="D332" s="48"/>
      <c r="E332" s="55"/>
      <c r="F332" s="55"/>
      <c r="G332" s="55"/>
      <c r="H332" s="58"/>
    </row>
    <row r="333" spans="1:8" s="53" customFormat="1" ht="12.75" outlineLevel="2">
      <c r="A333" s="29"/>
      <c r="B333" s="29"/>
      <c r="C333" s="69">
        <v>4300</v>
      </c>
      <c r="D333" s="48" t="s">
        <v>101</v>
      </c>
      <c r="E333" s="55">
        <v>60797</v>
      </c>
      <c r="F333" s="55">
        <v>1295</v>
      </c>
      <c r="G333" s="55"/>
      <c r="H333" s="58">
        <f>E333+F333-G333</f>
        <v>62092</v>
      </c>
    </row>
    <row r="334" spans="1:8" s="53" customFormat="1" ht="12.75" outlineLevel="2">
      <c r="A334" s="29"/>
      <c r="B334" s="29"/>
      <c r="C334" s="69"/>
      <c r="D334" s="48"/>
      <c r="E334" s="55"/>
      <c r="F334" s="55"/>
      <c r="G334" s="55"/>
      <c r="H334" s="58"/>
    </row>
    <row r="335" spans="1:8" s="2" customFormat="1" ht="25.5">
      <c r="A335" s="16">
        <v>854</v>
      </c>
      <c r="B335" s="16"/>
      <c r="C335" s="22"/>
      <c r="D335" s="47" t="s">
        <v>66</v>
      </c>
      <c r="E335" s="64">
        <f>E337+E351+E369</f>
        <v>0</v>
      </c>
      <c r="F335" s="64">
        <f>F337+F351+F369</f>
        <v>48257</v>
      </c>
      <c r="G335" s="64">
        <f>G337+G351+G369</f>
        <v>51941</v>
      </c>
      <c r="H335" s="58">
        <f>E335+F335-G335</f>
        <v>-3684</v>
      </c>
    </row>
    <row r="336" spans="1:8" s="53" customFormat="1" ht="12.75">
      <c r="A336" s="29"/>
      <c r="B336" s="29"/>
      <c r="C336" s="69"/>
      <c r="D336" s="50"/>
      <c r="E336" s="55"/>
      <c r="F336" s="55"/>
      <c r="G336" s="55"/>
      <c r="H336" s="58"/>
    </row>
    <row r="337" spans="1:8" s="3" customFormat="1" ht="38.25">
      <c r="A337" s="20"/>
      <c r="B337" s="20">
        <v>85406</v>
      </c>
      <c r="C337" s="21"/>
      <c r="D337" s="26" t="s">
        <v>70</v>
      </c>
      <c r="E337" s="63"/>
      <c r="F337" s="63">
        <f>SUM(F339:F350)</f>
        <v>3520</v>
      </c>
      <c r="G337" s="63">
        <f>SUM(G339:G350)</f>
        <v>3520</v>
      </c>
      <c r="H337" s="58">
        <f>E337+F337-G337</f>
        <v>0</v>
      </c>
    </row>
    <row r="338" spans="1:8" s="53" customFormat="1" ht="12.75" outlineLevel="1">
      <c r="A338" s="29"/>
      <c r="B338" s="29"/>
      <c r="C338" s="69"/>
      <c r="D338" s="50"/>
      <c r="E338" s="55"/>
      <c r="F338" s="55"/>
      <c r="G338" s="55"/>
      <c r="H338" s="58"/>
    </row>
    <row r="339" spans="1:8" s="53" customFormat="1" ht="12.75" outlineLevel="1">
      <c r="A339" s="29"/>
      <c r="B339" s="29"/>
      <c r="C339" s="69">
        <v>4210</v>
      </c>
      <c r="D339" s="50" t="s">
        <v>10</v>
      </c>
      <c r="E339" s="55">
        <v>7190</v>
      </c>
      <c r="F339" s="55">
        <v>3500</v>
      </c>
      <c r="G339" s="55"/>
      <c r="H339" s="58">
        <f>E339+F339-G339</f>
        <v>10690</v>
      </c>
    </row>
    <row r="340" spans="1:8" s="53" customFormat="1" ht="12.75" outlineLevel="1">
      <c r="A340" s="29"/>
      <c r="B340" s="29"/>
      <c r="C340" s="69"/>
      <c r="D340" s="50"/>
      <c r="E340" s="55"/>
      <c r="F340" s="55"/>
      <c r="G340" s="55"/>
      <c r="H340" s="58"/>
    </row>
    <row r="341" spans="1:8" s="53" customFormat="1" ht="12.75" outlineLevel="1">
      <c r="A341" s="29"/>
      <c r="B341" s="29"/>
      <c r="C341" s="69">
        <v>4260</v>
      </c>
      <c r="D341" s="50" t="s">
        <v>18</v>
      </c>
      <c r="E341" s="55">
        <v>9040</v>
      </c>
      <c r="F341" s="55"/>
      <c r="G341" s="55">
        <v>1100</v>
      </c>
      <c r="H341" s="58">
        <f>E341+F341-G341</f>
        <v>7940</v>
      </c>
    </row>
    <row r="342" spans="1:8" s="53" customFormat="1" ht="12.75" outlineLevel="1">
      <c r="A342" s="29"/>
      <c r="B342" s="29"/>
      <c r="C342" s="69"/>
      <c r="D342" s="50"/>
      <c r="E342" s="55"/>
      <c r="F342" s="55"/>
      <c r="G342" s="55"/>
      <c r="H342" s="58"/>
    </row>
    <row r="343" spans="1:8" s="53" customFormat="1" ht="12.75" outlineLevel="1">
      <c r="A343" s="29"/>
      <c r="B343" s="29"/>
      <c r="C343" s="69">
        <v>4270</v>
      </c>
      <c r="D343" s="50" t="s">
        <v>19</v>
      </c>
      <c r="E343" s="55">
        <v>1730</v>
      </c>
      <c r="F343" s="55"/>
      <c r="G343" s="55">
        <v>1220</v>
      </c>
      <c r="H343" s="58">
        <f>E343+F343-G343</f>
        <v>510</v>
      </c>
    </row>
    <row r="344" spans="1:8" s="53" customFormat="1" ht="12.75" outlineLevel="1">
      <c r="A344" s="29"/>
      <c r="B344" s="29"/>
      <c r="C344" s="69"/>
      <c r="D344" s="50"/>
      <c r="E344" s="55"/>
      <c r="F344" s="55"/>
      <c r="G344" s="55"/>
      <c r="H344" s="58"/>
    </row>
    <row r="345" spans="1:8" s="53" customFormat="1" ht="12.75" outlineLevel="1">
      <c r="A345" s="29"/>
      <c r="B345" s="29"/>
      <c r="C345" s="69">
        <v>4300</v>
      </c>
      <c r="D345" s="50" t="s">
        <v>27</v>
      </c>
      <c r="E345" s="55">
        <v>9640</v>
      </c>
      <c r="F345" s="55"/>
      <c r="G345" s="55">
        <v>1000</v>
      </c>
      <c r="H345" s="58">
        <f aca="true" t="shared" si="1" ref="H345:H363">E345+F345-G345</f>
        <v>8640</v>
      </c>
    </row>
    <row r="346" spans="1:8" s="53" customFormat="1" ht="12.75" outlineLevel="1">
      <c r="A346" s="29"/>
      <c r="B346" s="29"/>
      <c r="C346" s="69"/>
      <c r="D346" s="50"/>
      <c r="E346" s="55"/>
      <c r="F346" s="55"/>
      <c r="G346" s="55"/>
      <c r="H346" s="58"/>
    </row>
    <row r="347" spans="1:8" s="53" customFormat="1" ht="12.75" outlineLevel="1">
      <c r="A347" s="29"/>
      <c r="B347" s="29"/>
      <c r="C347" s="69">
        <v>4410</v>
      </c>
      <c r="D347" s="50" t="s">
        <v>20</v>
      </c>
      <c r="E347" s="55">
        <v>3400</v>
      </c>
      <c r="G347" s="55">
        <v>200</v>
      </c>
      <c r="H347" s="58">
        <f t="shared" si="1"/>
        <v>3200</v>
      </c>
    </row>
    <row r="348" spans="1:8" s="53" customFormat="1" ht="12.75" outlineLevel="1">
      <c r="A348" s="29"/>
      <c r="B348" s="29"/>
      <c r="C348" s="69"/>
      <c r="D348" s="50"/>
      <c r="E348" s="55"/>
      <c r="F348" s="55"/>
      <c r="G348" s="55"/>
      <c r="H348" s="58"/>
    </row>
    <row r="349" spans="1:8" s="53" customFormat="1" ht="12.75" outlineLevel="1">
      <c r="A349" s="29"/>
      <c r="B349" s="29"/>
      <c r="C349" s="69">
        <v>4430</v>
      </c>
      <c r="D349" s="50" t="s">
        <v>21</v>
      </c>
      <c r="E349" s="55">
        <v>200</v>
      </c>
      <c r="F349" s="55">
        <v>20</v>
      </c>
      <c r="G349" s="55"/>
      <c r="H349" s="58">
        <f t="shared" si="1"/>
        <v>220</v>
      </c>
    </row>
    <row r="350" spans="1:8" s="53" customFormat="1" ht="12.75" outlineLevel="1">
      <c r="A350" s="29"/>
      <c r="B350" s="29"/>
      <c r="C350" s="69"/>
      <c r="D350" s="50"/>
      <c r="E350" s="55"/>
      <c r="F350" s="55"/>
      <c r="G350" s="55"/>
      <c r="H350" s="58"/>
    </row>
    <row r="351" spans="1:8" s="3" customFormat="1" ht="12.75">
      <c r="A351" s="20"/>
      <c r="B351" s="20">
        <v>85410</v>
      </c>
      <c r="C351" s="21"/>
      <c r="D351" s="26" t="s">
        <v>67</v>
      </c>
      <c r="E351" s="63"/>
      <c r="F351" s="63">
        <f>SUM(F353:F367)</f>
        <v>21857</v>
      </c>
      <c r="G351" s="63">
        <f>SUM(G353:G367)</f>
        <v>39941</v>
      </c>
      <c r="H351" s="58">
        <f t="shared" si="1"/>
        <v>-18084</v>
      </c>
    </row>
    <row r="352" spans="1:8" s="53" customFormat="1" ht="12.75" outlineLevel="1">
      <c r="A352" s="29"/>
      <c r="B352" s="29"/>
      <c r="C352" s="69"/>
      <c r="D352" s="50"/>
      <c r="E352" s="55"/>
      <c r="F352" s="55"/>
      <c r="G352" s="55"/>
      <c r="H352" s="58"/>
    </row>
    <row r="353" spans="1:8" s="53" customFormat="1" ht="25.5" outlineLevel="1">
      <c r="A353" s="29"/>
      <c r="B353" s="29"/>
      <c r="C353" s="69">
        <v>3020</v>
      </c>
      <c r="D353" s="50" t="s">
        <v>73</v>
      </c>
      <c r="E353" s="55">
        <v>24734</v>
      </c>
      <c r="F353" s="55">
        <v>1210</v>
      </c>
      <c r="G353" s="55"/>
      <c r="H353" s="58">
        <f t="shared" si="1"/>
        <v>25944</v>
      </c>
    </row>
    <row r="354" spans="1:8" s="53" customFormat="1" ht="12.75" outlineLevel="1">
      <c r="A354" s="29"/>
      <c r="B354" s="29"/>
      <c r="C354" s="69"/>
      <c r="D354" s="50"/>
      <c r="E354" s="55"/>
      <c r="F354" s="55"/>
      <c r="G354" s="55"/>
      <c r="H354" s="58"/>
    </row>
    <row r="355" spans="1:8" s="53" customFormat="1" ht="12.75" outlineLevel="1">
      <c r="A355" s="29"/>
      <c r="B355" s="29"/>
      <c r="C355" s="69">
        <v>4010</v>
      </c>
      <c r="D355" s="50" t="s">
        <v>14</v>
      </c>
      <c r="E355" s="55">
        <v>405875</v>
      </c>
      <c r="F355" s="55">
        <v>7903</v>
      </c>
      <c r="G355" s="55"/>
      <c r="H355" s="58">
        <f t="shared" si="1"/>
        <v>413778</v>
      </c>
    </row>
    <row r="356" spans="1:8" s="53" customFormat="1" ht="12.75" outlineLevel="1">
      <c r="A356" s="29"/>
      <c r="B356" s="29"/>
      <c r="C356" s="69"/>
      <c r="D356" s="50"/>
      <c r="E356" s="55"/>
      <c r="F356" s="55"/>
      <c r="G356" s="55"/>
      <c r="H356" s="58"/>
    </row>
    <row r="357" spans="1:8" s="53" customFormat="1" ht="12.75" outlineLevel="1">
      <c r="A357" s="29"/>
      <c r="B357" s="29"/>
      <c r="C357" s="69">
        <v>4110</v>
      </c>
      <c r="D357" s="50" t="s">
        <v>56</v>
      </c>
      <c r="E357" s="55">
        <v>77353</v>
      </c>
      <c r="F357" s="55">
        <v>4117</v>
      </c>
      <c r="G357" s="55"/>
      <c r="H357" s="58">
        <f t="shared" si="1"/>
        <v>81470</v>
      </c>
    </row>
    <row r="358" spans="1:8" s="53" customFormat="1" ht="12.75" outlineLevel="1">
      <c r="A358" s="29"/>
      <c r="B358" s="29"/>
      <c r="C358" s="69"/>
      <c r="D358" s="50"/>
      <c r="E358" s="55"/>
      <c r="F358" s="55"/>
      <c r="G358" s="55"/>
      <c r="H358" s="58"/>
    </row>
    <row r="359" spans="1:8" s="53" customFormat="1" ht="12.75" outlineLevel="1">
      <c r="A359" s="29"/>
      <c r="B359" s="29"/>
      <c r="C359" s="69">
        <v>4120</v>
      </c>
      <c r="D359" s="50" t="s">
        <v>17</v>
      </c>
      <c r="E359" s="55">
        <v>11009</v>
      </c>
      <c r="F359" s="55">
        <v>591</v>
      </c>
      <c r="G359" s="55"/>
      <c r="H359" s="58">
        <f t="shared" si="1"/>
        <v>11600</v>
      </c>
    </row>
    <row r="360" spans="1:8" s="53" customFormat="1" ht="12.75" outlineLevel="1">
      <c r="A360" s="29"/>
      <c r="B360" s="29"/>
      <c r="C360" s="69"/>
      <c r="D360" s="50"/>
      <c r="E360" s="55"/>
      <c r="F360" s="55"/>
      <c r="G360" s="55"/>
      <c r="H360" s="58"/>
    </row>
    <row r="361" spans="1:8" s="53" customFormat="1" ht="12.75" outlineLevel="1">
      <c r="A361" s="29"/>
      <c r="B361" s="29"/>
      <c r="C361" s="69">
        <v>4210</v>
      </c>
      <c r="D361" s="50" t="s">
        <v>10</v>
      </c>
      <c r="E361" s="55">
        <v>353837</v>
      </c>
      <c r="F361" s="55"/>
      <c r="G361" s="55">
        <f>10486+29000</f>
        <v>39486</v>
      </c>
      <c r="H361" s="58">
        <f t="shared" si="1"/>
        <v>314351</v>
      </c>
    </row>
    <row r="362" spans="1:8" s="53" customFormat="1" ht="12.75" outlineLevel="1">
      <c r="A362" s="29"/>
      <c r="B362" s="29"/>
      <c r="C362" s="69"/>
      <c r="D362" s="50"/>
      <c r="E362" s="55"/>
      <c r="F362" s="55"/>
      <c r="G362" s="55"/>
      <c r="H362" s="58"/>
    </row>
    <row r="363" spans="1:8" s="53" customFormat="1" ht="12.75" outlineLevel="1">
      <c r="A363" s="29"/>
      <c r="B363" s="29"/>
      <c r="C363" s="69">
        <v>4260</v>
      </c>
      <c r="D363" s="50" t="s">
        <v>18</v>
      </c>
      <c r="E363" s="55">
        <v>41900</v>
      </c>
      <c r="F363" s="55">
        <v>3412</v>
      </c>
      <c r="G363" s="55"/>
      <c r="H363" s="58">
        <f t="shared" si="1"/>
        <v>45312</v>
      </c>
    </row>
    <row r="364" spans="1:8" s="53" customFormat="1" ht="12.75" outlineLevel="1">
      <c r="A364" s="29"/>
      <c r="B364" s="29"/>
      <c r="C364" s="69"/>
      <c r="D364" s="50"/>
      <c r="E364" s="55"/>
      <c r="F364" s="55"/>
      <c r="G364" s="55"/>
      <c r="H364" s="58"/>
    </row>
    <row r="365" spans="1:8" s="53" customFormat="1" ht="12.75" outlineLevel="1">
      <c r="A365" s="29"/>
      <c r="B365" s="29"/>
      <c r="C365" s="69">
        <v>4280</v>
      </c>
      <c r="D365" s="50" t="s">
        <v>51</v>
      </c>
      <c r="E365" s="55">
        <v>500</v>
      </c>
      <c r="F365" s="55"/>
      <c r="G365" s="55">
        <v>455</v>
      </c>
      <c r="H365" s="58">
        <f>E365+F365-G365</f>
        <v>45</v>
      </c>
    </row>
    <row r="366" spans="1:8" s="53" customFormat="1" ht="12.75" outlineLevel="1">
      <c r="A366" s="29"/>
      <c r="B366" s="29"/>
      <c r="C366" s="69"/>
      <c r="D366" s="50"/>
      <c r="E366" s="55"/>
      <c r="F366" s="55"/>
      <c r="G366" s="55"/>
      <c r="H366" s="58"/>
    </row>
    <row r="367" spans="1:8" s="53" customFormat="1" ht="25.5" outlineLevel="1">
      <c r="A367" s="16"/>
      <c r="B367" s="16"/>
      <c r="C367" s="69">
        <v>6050</v>
      </c>
      <c r="D367" s="50" t="s">
        <v>85</v>
      </c>
      <c r="E367" s="55">
        <v>20000</v>
      </c>
      <c r="F367" s="55">
        <v>4624</v>
      </c>
      <c r="G367" s="55"/>
      <c r="H367" s="58">
        <f>E367+F367-G367</f>
        <v>24624</v>
      </c>
    </row>
    <row r="368" spans="1:8" s="53" customFormat="1" ht="12.75" outlineLevel="1">
      <c r="A368" s="16"/>
      <c r="B368" s="16"/>
      <c r="C368" s="69"/>
      <c r="D368" s="50"/>
      <c r="E368" s="55"/>
      <c r="F368" s="55"/>
      <c r="G368" s="55"/>
      <c r="H368" s="58"/>
    </row>
    <row r="369" spans="1:8" s="3" customFormat="1" ht="12.75">
      <c r="A369" s="20"/>
      <c r="B369" s="20">
        <v>85415</v>
      </c>
      <c r="C369" s="21"/>
      <c r="D369" s="26" t="s">
        <v>68</v>
      </c>
      <c r="E369" s="66"/>
      <c r="F369" s="66">
        <f>SUM(F371:F381)</f>
        <v>22880</v>
      </c>
      <c r="G369" s="66">
        <f>SUM(G371:G381)</f>
        <v>8480</v>
      </c>
      <c r="H369" s="58">
        <f>E369+F369-G369</f>
        <v>14400</v>
      </c>
    </row>
    <row r="370" spans="1:8" s="3" customFormat="1" ht="12.75">
      <c r="A370" s="20"/>
      <c r="B370" s="20"/>
      <c r="C370" s="21"/>
      <c r="D370" s="26"/>
      <c r="E370" s="66"/>
      <c r="F370" s="66"/>
      <c r="G370" s="66"/>
      <c r="H370" s="58"/>
    </row>
    <row r="371" spans="3:8" ht="12.75">
      <c r="C371">
        <v>4218</v>
      </c>
      <c r="D371" s="71" t="s">
        <v>10</v>
      </c>
      <c r="E371" s="72">
        <v>85693</v>
      </c>
      <c r="F371" s="73">
        <v>5444</v>
      </c>
      <c r="H371" s="62">
        <f aca="true" t="shared" si="2" ref="H371:H381">E371+F371-G371</f>
        <v>91137</v>
      </c>
    </row>
    <row r="372" spans="4:8" ht="12.75">
      <c r="D372" s="71"/>
      <c r="F372" s="74"/>
      <c r="H372" s="62"/>
    </row>
    <row r="373" spans="3:8" ht="12.75">
      <c r="C373">
        <v>4219</v>
      </c>
      <c r="D373" s="71" t="s">
        <v>10</v>
      </c>
      <c r="E373" s="72">
        <v>40236</v>
      </c>
      <c r="F373" s="73">
        <v>2556</v>
      </c>
      <c r="H373" s="62">
        <f t="shared" si="2"/>
        <v>42792</v>
      </c>
    </row>
    <row r="374" spans="4:8" ht="12.75">
      <c r="D374" s="71"/>
      <c r="H374" s="62"/>
    </row>
    <row r="375" spans="3:8" ht="12.75">
      <c r="C375">
        <v>4279</v>
      </c>
      <c r="D375" s="71" t="s">
        <v>25</v>
      </c>
      <c r="E375" s="72">
        <v>1346</v>
      </c>
      <c r="F375">
        <v>480</v>
      </c>
      <c r="G375" s="72"/>
      <c r="H375" s="62">
        <f t="shared" si="2"/>
        <v>1826</v>
      </c>
    </row>
    <row r="376" spans="4:8" ht="12.75">
      <c r="D376" s="71"/>
      <c r="H376" s="62"/>
    </row>
    <row r="377" spans="3:8" ht="12.75">
      <c r="C377">
        <v>4308</v>
      </c>
      <c r="D377" s="71" t="s">
        <v>27</v>
      </c>
      <c r="E377" s="72">
        <v>54538</v>
      </c>
      <c r="G377" s="72">
        <v>5444</v>
      </c>
      <c r="H377" s="62">
        <f t="shared" si="2"/>
        <v>49094</v>
      </c>
    </row>
    <row r="378" spans="4:8" ht="12.75">
      <c r="D378" s="71"/>
      <c r="H378" s="62"/>
    </row>
    <row r="379" spans="3:8" ht="12.75">
      <c r="C379">
        <v>4309</v>
      </c>
      <c r="D379" s="71" t="s">
        <v>27</v>
      </c>
      <c r="E379" s="72">
        <v>26086</v>
      </c>
      <c r="G379" s="72">
        <v>3036</v>
      </c>
      <c r="H379" s="62">
        <f t="shared" si="2"/>
        <v>23050</v>
      </c>
    </row>
    <row r="380" spans="4:8" ht="12.75">
      <c r="D380" s="71"/>
      <c r="H380" s="62"/>
    </row>
    <row r="381" spans="3:8" ht="25.5">
      <c r="C381">
        <v>3240</v>
      </c>
      <c r="D381" s="71" t="s">
        <v>80</v>
      </c>
      <c r="E381" s="72">
        <v>127040</v>
      </c>
      <c r="F381">
        <v>14400</v>
      </c>
      <c r="H381" s="62">
        <f t="shared" si="2"/>
        <v>141440</v>
      </c>
    </row>
    <row r="382" spans="1:8" s="3" customFormat="1" ht="12.75">
      <c r="A382" s="20"/>
      <c r="B382" s="20"/>
      <c r="C382" s="21"/>
      <c r="D382" s="26"/>
      <c r="E382" s="66"/>
      <c r="F382" s="66"/>
      <c r="G382" s="66"/>
      <c r="H382" s="58"/>
    </row>
    <row r="383" spans="1:8" s="25" customFormat="1" ht="12.75">
      <c r="A383" s="16"/>
      <c r="B383" s="16"/>
      <c r="C383" s="22"/>
      <c r="D383" s="47" t="s">
        <v>39</v>
      </c>
      <c r="E383" s="64">
        <f>E10+E16+E22+E36+E52+E88+E309+E233+E226+E94+E335</f>
        <v>0</v>
      </c>
      <c r="F383" s="64">
        <f>F10+F16+F22+F36+F52+F88+F309+F233+F226+F94+F335</f>
        <v>750992</v>
      </c>
      <c r="G383" s="64">
        <f>G10+G16+G22+G36+G52+G88+G309+G233+G226+G94+G335</f>
        <v>536102</v>
      </c>
      <c r="H383" s="58">
        <f>E383+F383-G383</f>
        <v>214890</v>
      </c>
    </row>
    <row r="384" spans="1:8" s="25" customFormat="1" ht="12.75">
      <c r="A384" s="16"/>
      <c r="B384" s="16"/>
      <c r="C384" s="22"/>
      <c r="D384" s="47"/>
      <c r="E384" s="64"/>
      <c r="F384" s="64"/>
      <c r="G384" s="64"/>
      <c r="H384" s="64"/>
    </row>
  </sheetData>
  <printOptions/>
  <pageMargins left="0.75" right="0.75" top="0.5" bottom="0.27" header="0.5" footer="0.3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1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 Powiatowe w Toruniu</cp:lastModifiedBy>
  <cp:lastPrinted>2006-09-04T08:26:27Z</cp:lastPrinted>
  <dcterms:created xsi:type="dcterms:W3CDTF">2002-09-13T05:51:01Z</dcterms:created>
  <dcterms:modified xsi:type="dcterms:W3CDTF">2006-12-14T08:27:13Z</dcterms:modified>
  <cp:category/>
  <cp:version/>
  <cp:contentType/>
  <cp:contentStatus/>
</cp:coreProperties>
</file>