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<sst xmlns="http://schemas.openxmlformats.org/spreadsheetml/2006/main" count="99" uniqueCount="69">
  <si>
    <t>DZIAŁALNOŚĆ USŁUGOWA</t>
  </si>
  <si>
    <t>Nadzór budowlany</t>
  </si>
  <si>
    <t>Pozostałe odsetki</t>
  </si>
  <si>
    <t>Wpływy z usług</t>
  </si>
  <si>
    <t>Dz.</t>
  </si>
  <si>
    <t>WYSZCZEGÓLNIENIE DOCHODU BUDŻETOWEGO</t>
  </si>
  <si>
    <t>R.</t>
  </si>
  <si>
    <t>P.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</si>
  <si>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</si>
  <si>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</si>
  <si>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 xml:space="preserve">POZOSTAŁE  ZADANIA  W  ZAKRESIE  POLITYKI  SPOŁECZNEJ </t>
  </si>
  <si>
    <t xml:space="preserve">Dotacje celowe przekazane z budżetu państwa   na  zadania bieżące realizowane przez powiat  na podstawie porozumień  z organami administracji rządowej </t>
  </si>
  <si>
    <t xml:space="preserve">Powiatowe  Urzędy  Pracy  </t>
  </si>
  <si>
    <t xml:space="preserve"> </t>
  </si>
  <si>
    <t>TRANSPORT I ŁĄCZNOŚĆ</t>
  </si>
  <si>
    <t>Drogi publiczne powiatowe</t>
  </si>
  <si>
    <t xml:space="preserve">RAZEM PROGNOZOWANE  DOCHODY </t>
  </si>
  <si>
    <t xml:space="preserve">Pozostała  działalność </t>
  </si>
  <si>
    <t xml:space="preserve">BUDŻET   2007 </t>
  </si>
  <si>
    <t>Dotacje celowe otrzymane z budżetu państwa na inwestycje i zakupy inwestycyjne realizowane przez powiat na podstawie porozumień z organami administracji rządowej  </t>
  </si>
  <si>
    <t xml:space="preserve">Środki  na   finansowanie  własnych  inwestycji  gmin (  związków  gmin )  ,powiatów I związków  powiatów ) ,  samorządów  województw ,pozyskane  z innych  źródeł </t>
  </si>
  <si>
    <t>Dotacje celowe otrzymane z gminy na zadania bieżące realizowane na podstawie porozumień (umów) między jednostkami samorządu terytorialnego  </t>
  </si>
  <si>
    <t xml:space="preserve">Pozostała   działalność </t>
  </si>
  <si>
    <t>0750</t>
  </si>
  <si>
    <t>0830</t>
  </si>
  <si>
    <t>0920</t>
  </si>
  <si>
    <t>0970</t>
  </si>
  <si>
    <t>0450</t>
  </si>
  <si>
    <t>0690</t>
  </si>
  <si>
    <t>Wpływy z różnych dochodów</t>
  </si>
  <si>
    <t>Wpływy z różnych opłat</t>
  </si>
  <si>
    <t>Wpływy z opłaty administracyjnej za czynności urzędowe</t>
  </si>
  <si>
    <t xml:space="preserve">%  </t>
  </si>
  <si>
    <t xml:space="preserve">% </t>
  </si>
  <si>
    <t>WYKONANIE   30.06.2009 R.</t>
  </si>
  <si>
    <t xml:space="preserve">BUDŻET  30.06. 2008 </t>
  </si>
  <si>
    <t xml:space="preserve">BUDŻET 31.12.  2008 </t>
  </si>
  <si>
    <t xml:space="preserve">BUDŻET  30.06 2009 </t>
  </si>
  <si>
    <t>2008</t>
  </si>
  <si>
    <t>2009</t>
  </si>
  <si>
    <t>2320</t>
  </si>
  <si>
    <t>6208</t>
  </si>
  <si>
    <t>6209</t>
  </si>
  <si>
    <t>Wpływy z tytułu pomocy finansowej udzielanej między jednostkami samorządu terytorialnego na dofinansowanie własnych zadań inwestycyjnych i zakupów inwestycyjnych  </t>
  </si>
  <si>
    <t>Dotacje rozwojowe</t>
  </si>
  <si>
    <t xml:space="preserve">Dotacje celowe otrzymane    z budżetu państwa na   inwestycje  i  zakupy  inwestycyjnych  własnych powiatu </t>
  </si>
  <si>
    <t xml:space="preserve">Dotacje celowe otrzymane    z budżetu państwa na   inwestycje i  zakupy  inwestycyjne    z  zakresu   administracji  rządowej   oraz  inne  zadania  zlecone   ustawami realizowane  przez  powiat </t>
  </si>
  <si>
    <t xml:space="preserve">Dotacje  rozwojowe oraz  środki  na  sfinansowanie  wspólnej  polityki  rolnej </t>
  </si>
  <si>
    <t>Dotacje  rozwojowe</t>
  </si>
  <si>
    <t>2310</t>
  </si>
  <si>
    <t>Dotacje celowe otrzymane  z  gminy na zadania bieżące realizowane na podstawie porozumień (umów) między j.s.t.</t>
  </si>
  <si>
    <t xml:space="preserve">PRZEWIDYWANE  WYKONANIE BUDŻETU  NA  31.12.2009 </t>
  </si>
  <si>
    <t>Wykonanie 30.06.2008</t>
  </si>
  <si>
    <t>Wykonanie 31.12.2007 R.</t>
  </si>
  <si>
    <t>Wykonanie 31.12.2008 R.</t>
  </si>
  <si>
    <t xml:space="preserve">Dotacje celowe otrzymane    z budżetu państwa na realizację  inwestycji  i  zakupów  inwestycyjnych  własnych powiatu </t>
  </si>
  <si>
    <t>Pomoc dla repatriantów</t>
  </si>
  <si>
    <t>Dotacje celowe otrzymane z powiatu na zadania bieżące realizowane na podstawie porozumień (umów) między j.s.t.</t>
  </si>
  <si>
    <t>8[</t>
  </si>
  <si>
    <t xml:space="preserve">ZWIĘKSZENIA </t>
  </si>
  <si>
    <t>ZMNIEJSZENIA</t>
  </si>
  <si>
    <t xml:space="preserve">PLAN  PO   ZMIANACH </t>
  </si>
  <si>
    <t>Plan  2010</t>
  </si>
  <si>
    <t>PLANY DOCHODÓW    BUDŻETOWYCH   2010</t>
  </si>
  <si>
    <t>zmiany   na   dzień  15.04.2010</t>
  </si>
  <si>
    <t>Dotacje celowe w ramach programów finansowanych z udziałem środków europejskich oraz środków, o których mowa w art. 5 ust. 1 pkt 3 oraz ust. 3 pkt 5 i 6 ustawy, lub płatności w ramach budżetu środków europejskich</t>
  </si>
  <si>
    <t>2007</t>
  </si>
  <si>
    <t>z dnia 15.04.2010 r.</t>
  </si>
  <si>
    <t>Zał. Nr 1 do uchwały Rady Powiatu Nr XXX/184/10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</si>
</sst>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2"/>
    </font>
    <font>
      <sz val="9"/>
      <name val="Arial"/>
      <family val="2"/>
    </font>
    <font>
      <sz val="12"/>
      <name val="Arial CE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9" fontId="8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 vertical="center" shrinkToFit="1"/>
    </xf>
    <xf numFmtId="3" fontId="1" fillId="0" borderId="10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center" shrinkToFit="1"/>
    </xf>
    <xf numFmtId="3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shrinkToFit="1"/>
    </xf>
    <xf numFmtId="1" fontId="11" fillId="0" borderId="0" xfId="0" applyNumberFormat="1" applyFont="1" applyFill="1" applyBorder="1" applyAlignment="1">
      <alignment horizontal="center" vertical="center" shrinkToFit="1"/>
    </xf>
    <xf numFmtId="1" fontId="9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9" fontId="1" fillId="0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3" fontId="1" fillId="35" borderId="10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9" fontId="1" fillId="0" borderId="1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9" fontId="1" fillId="0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3" fontId="1" fillId="35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9" fontId="1" fillId="0" borderId="11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vertical="center" wrapText="1" shrinkToFit="1"/>
    </xf>
    <xf numFmtId="3" fontId="3" fillId="0" borderId="10" xfId="0" applyNumberFormat="1" applyFont="1" applyBorder="1" applyAlignment="1">
      <alignment vertical="center" shrinkToFit="1"/>
    </xf>
    <xf numFmtId="9" fontId="1" fillId="0" borderId="10" xfId="0" applyNumberFormat="1" applyFont="1" applyBorder="1" applyAlignment="1">
      <alignment/>
    </xf>
    <xf numFmtId="3" fontId="3" fillId="34" borderId="10" xfId="0" applyNumberFormat="1" applyFont="1" applyFill="1" applyBorder="1" applyAlignment="1">
      <alignment vertical="center" shrinkToFit="1"/>
    </xf>
    <xf numFmtId="3" fontId="3" fillId="35" borderId="10" xfId="0" applyNumberFormat="1" applyFont="1" applyFill="1" applyBorder="1" applyAlignment="1">
      <alignment vertical="center" shrinkToFi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 wrapText="1" shrinkToFit="1"/>
    </xf>
    <xf numFmtId="3" fontId="2" fillId="0" borderId="10" xfId="0" applyNumberFormat="1" applyFont="1" applyBorder="1" applyAlignment="1">
      <alignment vertical="center" shrinkToFit="1"/>
    </xf>
    <xf numFmtId="3" fontId="2" fillId="34" borderId="10" xfId="0" applyNumberFormat="1" applyFont="1" applyFill="1" applyBorder="1" applyAlignment="1">
      <alignment vertical="center" shrinkToFit="1"/>
    </xf>
    <xf numFmtId="3" fontId="2" fillId="35" borderId="10" xfId="0" applyNumberFormat="1" applyFont="1" applyFill="1" applyBorder="1" applyAlignment="1">
      <alignment vertical="center" shrinkToFit="1"/>
    </xf>
    <xf numFmtId="49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 wrapText="1" shrinkToFit="1"/>
    </xf>
    <xf numFmtId="3" fontId="1" fillId="0" borderId="10" xfId="0" applyNumberFormat="1" applyFont="1" applyBorder="1" applyAlignment="1">
      <alignment vertical="center" shrinkToFit="1"/>
    </xf>
    <xf numFmtId="3" fontId="1" fillId="34" borderId="10" xfId="0" applyNumberFormat="1" applyFont="1" applyFill="1" applyBorder="1" applyAlignment="1">
      <alignment vertical="center" shrinkToFit="1"/>
    </xf>
    <xf numFmtId="3" fontId="1" fillId="35" borderId="10" xfId="0" applyNumberFormat="1" applyFont="1" applyFill="1" applyBorder="1" applyAlignment="1">
      <alignment vertical="center" shrinkToFit="1"/>
    </xf>
    <xf numFmtId="1" fontId="1" fillId="0" borderId="10" xfId="0" applyNumberFormat="1" applyFont="1" applyBorder="1" applyAlignment="1">
      <alignment vertical="center" wrapText="1" shrinkToFit="1"/>
    </xf>
    <xf numFmtId="1" fontId="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14" fillId="0" borderId="0" xfId="0" applyFont="1" applyAlignment="1">
      <alignment wrapText="1"/>
    </xf>
    <xf numFmtId="3" fontId="1" fillId="0" borderId="10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9" fontId="2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58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75390625" style="1" customWidth="1"/>
    <col min="2" max="2" width="6.625" style="42" customWidth="1"/>
    <col min="3" max="3" width="5.125" style="28" customWidth="1"/>
    <col min="4" max="4" width="28.75390625" style="7" customWidth="1"/>
    <col min="5" max="5" width="8.125" style="15" hidden="1" customWidth="1"/>
    <col min="6" max="6" width="6.75390625" style="16" hidden="1" customWidth="1"/>
    <col min="7" max="7" width="4.375" style="13" hidden="1" customWidth="1"/>
    <col min="8" max="8" width="8.125" style="15" hidden="1" customWidth="1"/>
    <col min="9" max="9" width="7.625" style="16" hidden="1" customWidth="1"/>
    <col min="10" max="10" width="4.00390625" style="13" hidden="1" customWidth="1"/>
    <col min="11" max="11" width="8.625" style="15" hidden="1" customWidth="1"/>
    <col min="12" max="12" width="6.75390625" style="16" hidden="1" customWidth="1"/>
    <col min="13" max="13" width="4.00390625" style="13" hidden="1" customWidth="1"/>
    <col min="14" max="14" width="11.25390625" style="17" hidden="1" customWidth="1"/>
    <col min="15" max="15" width="11.125" style="26" hidden="1" customWidth="1"/>
    <col min="16" max="16" width="5.75390625" style="13" hidden="1" customWidth="1"/>
    <col min="17" max="17" width="11.25390625" style="17" hidden="1" customWidth="1"/>
    <col min="18" max="18" width="12.375" style="17" customWidth="1"/>
    <col min="19" max="19" width="14.625" style="17" customWidth="1"/>
    <col min="20" max="20" width="15.25390625" style="17" customWidth="1"/>
    <col min="21" max="21" width="12.25390625" style="17" customWidth="1"/>
    <col min="22" max="16384" width="9.125" style="1" customWidth="1"/>
  </cols>
  <sheetData>
    <row r="1" spans="1:23" s="47" customFormat="1" ht="12">
      <c r="A1" s="43" t="s">
        <v>68</v>
      </c>
      <c r="B1" s="44"/>
      <c r="C1" s="43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6"/>
      <c r="R1" s="44"/>
      <c r="S1" s="44"/>
      <c r="T1" s="44"/>
      <c r="U1" s="44"/>
      <c r="V1" s="44"/>
      <c r="W1" s="44"/>
    </row>
    <row r="2" spans="1:23" s="47" customFormat="1" ht="12">
      <c r="A2" s="43" t="s">
        <v>67</v>
      </c>
      <c r="B2" s="44"/>
      <c r="C2" s="43"/>
      <c r="D2" s="45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6"/>
      <c r="R2" s="44"/>
      <c r="S2" s="44"/>
      <c r="T2" s="44"/>
      <c r="U2" s="44"/>
      <c r="V2" s="44"/>
      <c r="W2" s="44"/>
    </row>
    <row r="3" spans="1:23" s="53" customFormat="1" ht="12">
      <c r="A3" s="43"/>
      <c r="B3" s="48"/>
      <c r="C3" s="49"/>
      <c r="D3" s="58" t="s">
        <v>64</v>
      </c>
      <c r="E3" s="50"/>
      <c r="F3" s="50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51"/>
      <c r="S3" s="51"/>
      <c r="T3" s="51"/>
      <c r="U3" s="51"/>
      <c r="V3" s="51"/>
      <c r="W3" s="51"/>
    </row>
    <row r="4" spans="1:23" s="53" customFormat="1" ht="12">
      <c r="A4" s="54"/>
      <c r="B4" s="55"/>
      <c r="C4" s="56"/>
      <c r="D4" s="57" t="s">
        <v>63</v>
      </c>
      <c r="E4" s="50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  <c r="R4" s="51"/>
      <c r="S4" s="51"/>
      <c r="T4" s="51"/>
      <c r="U4" s="51"/>
      <c r="V4" s="51"/>
      <c r="W4" s="51"/>
    </row>
    <row r="5" spans="1:195" s="4" customFormat="1" ht="15">
      <c r="A5" s="3"/>
      <c r="B5" s="30"/>
      <c r="C5" s="29"/>
      <c r="D5" s="8"/>
      <c r="E5" s="117">
        <v>2007</v>
      </c>
      <c r="F5" s="118"/>
      <c r="G5" s="119"/>
      <c r="H5" s="120">
        <v>2008</v>
      </c>
      <c r="I5" s="121"/>
      <c r="J5" s="121"/>
      <c r="K5" s="121"/>
      <c r="L5" s="121"/>
      <c r="M5" s="121"/>
      <c r="N5" s="122"/>
      <c r="O5" s="122"/>
      <c r="P5" s="122"/>
      <c r="Q5" s="122"/>
      <c r="R5" s="12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</row>
    <row r="6" spans="1:195" s="2" customFormat="1" ht="44.25" customHeight="1">
      <c r="A6" s="31" t="s">
        <v>4</v>
      </c>
      <c r="B6" s="32" t="s">
        <v>6</v>
      </c>
      <c r="C6" s="31" t="s">
        <v>7</v>
      </c>
      <c r="D6" s="32" t="s">
        <v>5</v>
      </c>
      <c r="E6" s="59" t="s">
        <v>18</v>
      </c>
      <c r="F6" s="60" t="s">
        <v>53</v>
      </c>
      <c r="G6" s="61" t="s">
        <v>32</v>
      </c>
      <c r="H6" s="62" t="s">
        <v>35</v>
      </c>
      <c r="I6" s="63" t="s">
        <v>52</v>
      </c>
      <c r="J6" s="61" t="s">
        <v>33</v>
      </c>
      <c r="K6" s="64" t="s">
        <v>36</v>
      </c>
      <c r="L6" s="65" t="s">
        <v>54</v>
      </c>
      <c r="M6" s="61" t="s">
        <v>33</v>
      </c>
      <c r="N6" s="27" t="s">
        <v>37</v>
      </c>
      <c r="O6" s="66" t="s">
        <v>34</v>
      </c>
      <c r="P6" s="67" t="s">
        <v>33</v>
      </c>
      <c r="Q6" s="27" t="s">
        <v>51</v>
      </c>
      <c r="R6" s="59" t="s">
        <v>62</v>
      </c>
      <c r="S6" s="59" t="s">
        <v>59</v>
      </c>
      <c r="T6" s="59" t="s">
        <v>60</v>
      </c>
      <c r="U6" s="59" t="s">
        <v>61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</row>
    <row r="7" spans="1:195" s="2" customFormat="1" ht="12">
      <c r="A7" s="68">
        <v>1</v>
      </c>
      <c r="B7" s="69">
        <v>2</v>
      </c>
      <c r="C7" s="68">
        <v>3</v>
      </c>
      <c r="D7" s="69">
        <v>4</v>
      </c>
      <c r="E7" s="69"/>
      <c r="F7" s="70"/>
      <c r="G7" s="71"/>
      <c r="H7" s="72"/>
      <c r="I7" s="73"/>
      <c r="J7" s="71"/>
      <c r="K7" s="74"/>
      <c r="L7" s="75"/>
      <c r="M7" s="71"/>
      <c r="N7" s="76"/>
      <c r="O7" s="77"/>
      <c r="P7" s="78"/>
      <c r="Q7" s="76"/>
      <c r="R7" s="69">
        <v>5</v>
      </c>
      <c r="S7" s="69">
        <v>6</v>
      </c>
      <c r="T7" s="69">
        <v>7</v>
      </c>
      <c r="U7" s="69">
        <v>8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</row>
    <row r="8" spans="1:21" s="9" customFormat="1" ht="12.75">
      <c r="A8" s="38">
        <v>600</v>
      </c>
      <c r="B8" s="38"/>
      <c r="C8" s="79"/>
      <c r="D8" s="80" t="s">
        <v>14</v>
      </c>
      <c r="E8" s="81">
        <f>SUM(E9)</f>
        <v>322321</v>
      </c>
      <c r="F8" s="81">
        <f>SUM(F9)</f>
        <v>326790</v>
      </c>
      <c r="G8" s="82">
        <f>F8/E8</f>
        <v>1.01</v>
      </c>
      <c r="H8" s="83">
        <f>SUM(H9)</f>
        <v>100000</v>
      </c>
      <c r="I8" s="83">
        <f>SUM(I9)</f>
        <v>3211</v>
      </c>
      <c r="J8" s="82">
        <f>I8/H8</f>
        <v>0.03</v>
      </c>
      <c r="K8" s="84">
        <f>SUM(K9)</f>
        <v>100000</v>
      </c>
      <c r="L8" s="84">
        <f>SUM(L9)</f>
        <v>107803</v>
      </c>
      <c r="M8" s="82">
        <f>L8/K8</f>
        <v>1.08</v>
      </c>
      <c r="N8" s="21">
        <f>SUM(N9)</f>
        <v>6263000</v>
      </c>
      <c r="O8" s="21">
        <f>SUM(O9)</f>
        <v>3049</v>
      </c>
      <c r="P8" s="82">
        <f>O8/N8</f>
        <v>0</v>
      </c>
      <c r="Q8" s="21">
        <f>SUM(Q9)</f>
        <v>6267300</v>
      </c>
      <c r="R8" s="21">
        <v>6529584</v>
      </c>
      <c r="S8" s="21">
        <f>SUM(S9)</f>
        <v>4364500</v>
      </c>
      <c r="T8" s="21">
        <f>SUM(T9)</f>
        <v>4751933</v>
      </c>
      <c r="U8" s="18">
        <f aca="true" t="shared" si="0" ref="U8:U27">R8+S8-T8</f>
        <v>6142151</v>
      </c>
    </row>
    <row r="9" spans="1:21" s="9" customFormat="1" ht="12.75">
      <c r="A9" s="39"/>
      <c r="B9" s="39">
        <v>60014</v>
      </c>
      <c r="C9" s="85"/>
      <c r="D9" s="86" t="s">
        <v>15</v>
      </c>
      <c r="E9" s="87">
        <f>SUM(E10:E22)</f>
        <v>322321</v>
      </c>
      <c r="F9" s="87">
        <f>SUM(F10:F22)</f>
        <v>326790</v>
      </c>
      <c r="G9" s="82">
        <f>F9/E9</f>
        <v>1.01</v>
      </c>
      <c r="H9" s="88">
        <f>SUM(H10:H23)</f>
        <v>100000</v>
      </c>
      <c r="I9" s="88">
        <f>SUM(I10:I22)</f>
        <v>3211</v>
      </c>
      <c r="J9" s="82">
        <f>I9/H9</f>
        <v>0.03</v>
      </c>
      <c r="K9" s="89">
        <f>SUM(K10:K22)</f>
        <v>100000</v>
      </c>
      <c r="L9" s="89">
        <f>SUM(L10:L22)</f>
        <v>107803</v>
      </c>
      <c r="M9" s="82">
        <f>L9/K9</f>
        <v>1.08</v>
      </c>
      <c r="N9" s="22">
        <f>SUM(N10:N22)</f>
        <v>6263000</v>
      </c>
      <c r="O9" s="22">
        <f>SUM(O10:O16)</f>
        <v>3049</v>
      </c>
      <c r="P9" s="82">
        <f>O9/N9</f>
        <v>0</v>
      </c>
      <c r="Q9" s="22">
        <f>SUM(Q10:Q22)</f>
        <v>6267300</v>
      </c>
      <c r="R9" s="22">
        <v>6529584</v>
      </c>
      <c r="S9" s="22">
        <f>SUM(S10:S22)</f>
        <v>4364500</v>
      </c>
      <c r="T9" s="22">
        <f>SUM(T10:T22)</f>
        <v>4751933</v>
      </c>
      <c r="U9" s="18">
        <f t="shared" si="0"/>
        <v>6142151</v>
      </c>
    </row>
    <row r="10" spans="1:21" s="6" customFormat="1" ht="24" hidden="1">
      <c r="A10" s="40"/>
      <c r="B10" s="40"/>
      <c r="C10" s="90" t="s">
        <v>27</v>
      </c>
      <c r="D10" s="91" t="s">
        <v>31</v>
      </c>
      <c r="E10" s="92">
        <v>0</v>
      </c>
      <c r="F10" s="92">
        <v>9</v>
      </c>
      <c r="G10" s="82"/>
      <c r="H10" s="93">
        <v>0</v>
      </c>
      <c r="I10" s="93"/>
      <c r="J10" s="82"/>
      <c r="K10" s="94">
        <v>0</v>
      </c>
      <c r="L10" s="94"/>
      <c r="M10" s="82"/>
      <c r="N10" s="23">
        <v>0</v>
      </c>
      <c r="O10" s="23"/>
      <c r="P10" s="82"/>
      <c r="Q10" s="23">
        <v>0</v>
      </c>
      <c r="R10" s="23">
        <v>0</v>
      </c>
      <c r="S10" s="23">
        <v>0</v>
      </c>
      <c r="T10" s="23">
        <v>0</v>
      </c>
      <c r="U10" s="18">
        <f t="shared" si="0"/>
        <v>0</v>
      </c>
    </row>
    <row r="11" spans="1:21" s="6" customFormat="1" ht="12.75" hidden="1">
      <c r="A11" s="40"/>
      <c r="B11" s="40"/>
      <c r="C11" s="90" t="s">
        <v>28</v>
      </c>
      <c r="D11" s="91" t="s">
        <v>30</v>
      </c>
      <c r="E11" s="92">
        <v>0</v>
      </c>
      <c r="F11" s="92">
        <v>0</v>
      </c>
      <c r="G11" s="82"/>
      <c r="H11" s="93">
        <v>0</v>
      </c>
      <c r="I11" s="93">
        <v>53</v>
      </c>
      <c r="J11" s="82"/>
      <c r="K11" s="94">
        <v>0</v>
      </c>
      <c r="L11" s="94">
        <v>106</v>
      </c>
      <c r="M11" s="82"/>
      <c r="N11" s="23"/>
      <c r="O11" s="23"/>
      <c r="P11" s="82"/>
      <c r="Q11" s="23"/>
      <c r="R11" s="23">
        <v>0</v>
      </c>
      <c r="S11" s="23"/>
      <c r="T11" s="23"/>
      <c r="U11" s="18">
        <f t="shared" si="0"/>
        <v>0</v>
      </c>
    </row>
    <row r="12" spans="1:21" s="10" customFormat="1" ht="84" hidden="1">
      <c r="A12" s="40"/>
      <c r="B12" s="40"/>
      <c r="C12" s="90" t="s">
        <v>23</v>
      </c>
      <c r="D12" s="14" t="s">
        <v>9</v>
      </c>
      <c r="E12" s="92">
        <v>0</v>
      </c>
      <c r="F12" s="92">
        <v>552</v>
      </c>
      <c r="G12" s="82"/>
      <c r="H12" s="93">
        <v>0</v>
      </c>
      <c r="I12" s="93">
        <v>371</v>
      </c>
      <c r="J12" s="82"/>
      <c r="K12" s="94">
        <v>0</v>
      </c>
      <c r="L12" s="94">
        <v>761</v>
      </c>
      <c r="M12" s="82"/>
      <c r="N12" s="23">
        <v>0</v>
      </c>
      <c r="O12" s="23">
        <v>390</v>
      </c>
      <c r="P12" s="82"/>
      <c r="Q12" s="23">
        <v>400</v>
      </c>
      <c r="R12" s="23">
        <v>0</v>
      </c>
      <c r="S12" s="23"/>
      <c r="T12" s="23"/>
      <c r="U12" s="18">
        <f t="shared" si="0"/>
        <v>0</v>
      </c>
    </row>
    <row r="13" spans="1:21" s="10" customFormat="1" ht="12.75" hidden="1">
      <c r="A13" s="40"/>
      <c r="B13" s="40"/>
      <c r="C13" s="90" t="s">
        <v>24</v>
      </c>
      <c r="D13" s="95" t="s">
        <v>3</v>
      </c>
      <c r="E13" s="92">
        <v>0</v>
      </c>
      <c r="F13" s="92">
        <v>3239</v>
      </c>
      <c r="G13" s="82"/>
      <c r="H13" s="93">
        <v>0</v>
      </c>
      <c r="I13" s="93">
        <v>2033</v>
      </c>
      <c r="J13" s="82"/>
      <c r="K13" s="94">
        <v>0</v>
      </c>
      <c r="L13" s="94">
        <v>4192</v>
      </c>
      <c r="M13" s="82"/>
      <c r="N13" s="23">
        <v>0</v>
      </c>
      <c r="O13" s="23">
        <v>2096</v>
      </c>
      <c r="P13" s="82"/>
      <c r="Q13" s="23">
        <v>3000</v>
      </c>
      <c r="R13" s="23">
        <v>0</v>
      </c>
      <c r="S13" s="23"/>
      <c r="T13" s="23"/>
      <c r="U13" s="18">
        <f t="shared" si="0"/>
        <v>0</v>
      </c>
    </row>
    <row r="14" spans="1:21" s="10" customFormat="1" ht="12.75" hidden="1">
      <c r="A14" s="40"/>
      <c r="B14" s="40"/>
      <c r="C14" s="90" t="s">
        <v>25</v>
      </c>
      <c r="D14" s="95" t="s">
        <v>2</v>
      </c>
      <c r="E14" s="92">
        <v>0</v>
      </c>
      <c r="F14" s="92">
        <v>1530</v>
      </c>
      <c r="G14" s="82"/>
      <c r="H14" s="93">
        <v>0</v>
      </c>
      <c r="I14" s="93">
        <v>754</v>
      </c>
      <c r="J14" s="82"/>
      <c r="K14" s="94">
        <v>0</v>
      </c>
      <c r="L14" s="94">
        <v>1904</v>
      </c>
      <c r="M14" s="82"/>
      <c r="N14" s="23">
        <v>0</v>
      </c>
      <c r="O14" s="23">
        <v>563</v>
      </c>
      <c r="P14" s="82"/>
      <c r="Q14" s="23">
        <v>700</v>
      </c>
      <c r="R14" s="23">
        <v>0</v>
      </c>
      <c r="S14" s="23"/>
      <c r="T14" s="23"/>
      <c r="U14" s="18">
        <f t="shared" si="0"/>
        <v>0</v>
      </c>
    </row>
    <row r="15" spans="1:21" s="10" customFormat="1" ht="12.75" hidden="1">
      <c r="A15" s="40"/>
      <c r="B15" s="40"/>
      <c r="C15" s="90" t="s">
        <v>26</v>
      </c>
      <c r="D15" s="95" t="s">
        <v>29</v>
      </c>
      <c r="E15" s="92">
        <v>0</v>
      </c>
      <c r="F15" s="92">
        <v>176</v>
      </c>
      <c r="G15" s="82"/>
      <c r="H15" s="93">
        <v>0</v>
      </c>
      <c r="I15" s="93"/>
      <c r="J15" s="82"/>
      <c r="K15" s="94">
        <v>0</v>
      </c>
      <c r="L15" s="94">
        <v>840</v>
      </c>
      <c r="M15" s="82"/>
      <c r="N15" s="23">
        <v>0</v>
      </c>
      <c r="O15" s="23"/>
      <c r="P15" s="82"/>
      <c r="Q15" s="23">
        <v>200</v>
      </c>
      <c r="R15" s="23">
        <v>0</v>
      </c>
      <c r="S15" s="23"/>
      <c r="T15" s="23"/>
      <c r="U15" s="18">
        <f t="shared" si="0"/>
        <v>0</v>
      </c>
    </row>
    <row r="16" spans="1:21" s="10" customFormat="1" ht="74.25" customHeight="1" hidden="1">
      <c r="A16" s="40"/>
      <c r="B16" s="40"/>
      <c r="C16" s="96">
        <v>2310</v>
      </c>
      <c r="D16" s="97" t="s">
        <v>21</v>
      </c>
      <c r="E16" s="92">
        <v>10000</v>
      </c>
      <c r="F16" s="92">
        <v>9623</v>
      </c>
      <c r="G16" s="82">
        <f>F16/E16</f>
        <v>0.96</v>
      </c>
      <c r="H16" s="93">
        <v>100000</v>
      </c>
      <c r="I16" s="93">
        <v>0</v>
      </c>
      <c r="J16" s="82">
        <f>I16/H16</f>
        <v>0</v>
      </c>
      <c r="K16" s="94">
        <v>100000</v>
      </c>
      <c r="L16" s="94">
        <v>100000</v>
      </c>
      <c r="M16" s="82">
        <f>L16/K16</f>
        <v>1</v>
      </c>
      <c r="N16" s="23"/>
      <c r="O16" s="23"/>
      <c r="P16" s="82"/>
      <c r="Q16" s="23"/>
      <c r="R16" s="23">
        <v>0</v>
      </c>
      <c r="S16" s="23"/>
      <c r="T16" s="23"/>
      <c r="U16" s="18">
        <f t="shared" si="0"/>
        <v>0</v>
      </c>
    </row>
    <row r="17" spans="1:21" s="10" customFormat="1" ht="12.75" hidden="1">
      <c r="A17" s="40"/>
      <c r="B17" s="40"/>
      <c r="C17" s="96">
        <v>6208</v>
      </c>
      <c r="D17" s="97" t="s">
        <v>44</v>
      </c>
      <c r="E17" s="92"/>
      <c r="F17" s="92"/>
      <c r="G17" s="82"/>
      <c r="H17" s="93"/>
      <c r="I17" s="93"/>
      <c r="J17" s="82"/>
      <c r="K17" s="94"/>
      <c r="L17" s="94"/>
      <c r="M17" s="82"/>
      <c r="N17" s="23">
        <v>3113000</v>
      </c>
      <c r="O17" s="23">
        <v>0</v>
      </c>
      <c r="P17" s="82"/>
      <c r="Q17" s="23">
        <v>3113000</v>
      </c>
      <c r="R17" s="23">
        <v>0</v>
      </c>
      <c r="S17" s="23"/>
      <c r="T17" s="23"/>
      <c r="U17" s="18">
        <f t="shared" si="0"/>
        <v>0</v>
      </c>
    </row>
    <row r="18" spans="1:21" s="10" customFormat="1" ht="73.5" customHeight="1">
      <c r="A18" s="40"/>
      <c r="B18" s="40"/>
      <c r="C18" s="96">
        <v>6300</v>
      </c>
      <c r="D18" s="97" t="s">
        <v>43</v>
      </c>
      <c r="E18" s="92"/>
      <c r="F18" s="92"/>
      <c r="G18" s="82"/>
      <c r="H18" s="93"/>
      <c r="I18" s="93"/>
      <c r="J18" s="82"/>
      <c r="K18" s="94"/>
      <c r="L18" s="94"/>
      <c r="M18" s="82"/>
      <c r="N18" s="23"/>
      <c r="O18" s="23"/>
      <c r="P18" s="82"/>
      <c r="Q18" s="23"/>
      <c r="R18" s="23">
        <v>1081300</v>
      </c>
      <c r="S18" s="23"/>
      <c r="T18" s="23">
        <f>186853+200580</f>
        <v>387433</v>
      </c>
      <c r="U18" s="18">
        <f t="shared" si="0"/>
        <v>693867</v>
      </c>
    </row>
    <row r="19" spans="1:21" ht="60.75" customHeight="1">
      <c r="A19" s="37"/>
      <c r="B19" s="38"/>
      <c r="C19" s="96">
        <v>6290</v>
      </c>
      <c r="D19" s="95" t="s">
        <v>20</v>
      </c>
      <c r="E19" s="92">
        <v>264097</v>
      </c>
      <c r="F19" s="92">
        <v>263532</v>
      </c>
      <c r="G19" s="82">
        <f>F19/E19</f>
        <v>1</v>
      </c>
      <c r="H19" s="93"/>
      <c r="I19" s="93"/>
      <c r="J19" s="82"/>
      <c r="K19" s="94"/>
      <c r="L19" s="94"/>
      <c r="M19" s="82"/>
      <c r="N19" s="23"/>
      <c r="O19" s="23"/>
      <c r="P19" s="82"/>
      <c r="Q19" s="23"/>
      <c r="R19" s="23">
        <v>4365000</v>
      </c>
      <c r="S19" s="23"/>
      <c r="T19" s="23">
        <v>4364500</v>
      </c>
      <c r="U19" s="18">
        <f t="shared" si="0"/>
        <v>500</v>
      </c>
    </row>
    <row r="20" spans="1:21" ht="72" hidden="1">
      <c r="A20" s="37"/>
      <c r="B20" s="38"/>
      <c r="C20" s="96">
        <v>6300</v>
      </c>
      <c r="D20" s="97" t="s">
        <v>43</v>
      </c>
      <c r="E20" s="92"/>
      <c r="F20" s="92"/>
      <c r="G20" s="82"/>
      <c r="H20" s="93"/>
      <c r="I20" s="93"/>
      <c r="J20" s="82"/>
      <c r="K20" s="94"/>
      <c r="L20" s="94"/>
      <c r="M20" s="82"/>
      <c r="N20" s="23">
        <v>250000</v>
      </c>
      <c r="O20" s="23">
        <v>0</v>
      </c>
      <c r="P20" s="82"/>
      <c r="Q20" s="23">
        <v>250000</v>
      </c>
      <c r="R20" s="23">
        <v>0</v>
      </c>
      <c r="S20" s="23"/>
      <c r="T20" s="23"/>
      <c r="U20" s="18">
        <f t="shared" si="0"/>
        <v>0</v>
      </c>
    </row>
    <row r="21" spans="1:21" ht="48" hidden="1">
      <c r="A21" s="37"/>
      <c r="B21" s="38"/>
      <c r="C21" s="96">
        <v>6430</v>
      </c>
      <c r="D21" s="42" t="s">
        <v>45</v>
      </c>
      <c r="E21" s="92"/>
      <c r="F21" s="92"/>
      <c r="G21" s="82"/>
      <c r="H21" s="93"/>
      <c r="I21" s="93"/>
      <c r="J21" s="82"/>
      <c r="K21" s="94"/>
      <c r="L21" s="94"/>
      <c r="M21" s="82"/>
      <c r="N21" s="23">
        <v>2900000</v>
      </c>
      <c r="O21" s="23">
        <v>0</v>
      </c>
      <c r="P21" s="82"/>
      <c r="Q21" s="23">
        <v>2900000</v>
      </c>
      <c r="R21" s="23">
        <v>0</v>
      </c>
      <c r="S21" s="23"/>
      <c r="T21" s="23"/>
      <c r="U21" s="18">
        <f t="shared" si="0"/>
        <v>0</v>
      </c>
    </row>
    <row r="22" spans="1:21" ht="46.5" customHeight="1">
      <c r="A22" s="37"/>
      <c r="B22" s="38"/>
      <c r="C22" s="96">
        <v>6430</v>
      </c>
      <c r="D22" s="14" t="s">
        <v>55</v>
      </c>
      <c r="E22" s="92">
        <v>48224</v>
      </c>
      <c r="F22" s="92">
        <v>48129</v>
      </c>
      <c r="G22" s="82">
        <f>F22/E22</f>
        <v>1</v>
      </c>
      <c r="H22" s="93"/>
      <c r="I22" s="93"/>
      <c r="J22" s="82"/>
      <c r="K22" s="94"/>
      <c r="L22" s="94"/>
      <c r="M22" s="82"/>
      <c r="N22" s="23"/>
      <c r="O22" s="23"/>
      <c r="P22" s="82"/>
      <c r="Q22" s="23"/>
      <c r="R22" s="23">
        <v>0</v>
      </c>
      <c r="S22" s="23">
        <v>4364500</v>
      </c>
      <c r="T22" s="23"/>
      <c r="U22" s="18">
        <f t="shared" si="0"/>
        <v>4364500</v>
      </c>
    </row>
    <row r="23" spans="1:21" ht="72" hidden="1">
      <c r="A23" s="37" t="s">
        <v>58</v>
      </c>
      <c r="B23" s="14"/>
      <c r="C23" s="37">
        <v>6410</v>
      </c>
      <c r="D23" s="98" t="s">
        <v>46</v>
      </c>
      <c r="E23" s="99"/>
      <c r="F23" s="99"/>
      <c r="G23" s="82"/>
      <c r="H23" s="100"/>
      <c r="I23" s="100"/>
      <c r="J23" s="82"/>
      <c r="K23" s="101"/>
      <c r="L23" s="101"/>
      <c r="M23" s="82"/>
      <c r="N23" s="20">
        <v>9000</v>
      </c>
      <c r="O23" s="20">
        <v>9000</v>
      </c>
      <c r="P23" s="82"/>
      <c r="Q23" s="20">
        <v>9000</v>
      </c>
      <c r="R23" s="20">
        <v>0</v>
      </c>
      <c r="S23" s="20"/>
      <c r="T23" s="20"/>
      <c r="U23" s="18">
        <f t="shared" si="0"/>
        <v>0</v>
      </c>
    </row>
    <row r="24" spans="1:21" s="5" customFormat="1" ht="12">
      <c r="A24" s="33">
        <v>710</v>
      </c>
      <c r="B24" s="34"/>
      <c r="C24" s="33"/>
      <c r="D24" s="34" t="s">
        <v>0</v>
      </c>
      <c r="E24" s="102" t="e">
        <f>E25+#REF!+#REF!</f>
        <v>#REF!</v>
      </c>
      <c r="F24" s="102" t="e">
        <f>F25+#REF!+#REF!</f>
        <v>#REF!</v>
      </c>
      <c r="G24" s="82" t="e">
        <f>F24/E24</f>
        <v>#REF!</v>
      </c>
      <c r="H24" s="103" t="e">
        <f>H25+#REF!+#REF!</f>
        <v>#REF!</v>
      </c>
      <c r="I24" s="103" t="e">
        <f>I25+#REF!+#REF!</f>
        <v>#REF!</v>
      </c>
      <c r="J24" s="82" t="e">
        <f>I24/H24</f>
        <v>#REF!</v>
      </c>
      <c r="K24" s="104" t="e">
        <f>K25+#REF!+#REF!</f>
        <v>#REF!</v>
      </c>
      <c r="L24" s="104" t="e">
        <f>L25+#REF!+#REF!</f>
        <v>#REF!</v>
      </c>
      <c r="M24" s="82" t="e">
        <f>L24/K24</f>
        <v>#REF!</v>
      </c>
      <c r="N24" s="18" t="e">
        <f>N25+#REF!+#REF!</f>
        <v>#REF!</v>
      </c>
      <c r="O24" s="18" t="e">
        <f>O25+#REF!+#REF!</f>
        <v>#REF!</v>
      </c>
      <c r="P24" s="82" t="e">
        <f>O24/N24</f>
        <v>#REF!</v>
      </c>
      <c r="Q24" s="18" t="e">
        <f>Q25+#REF!+#REF!</f>
        <v>#REF!</v>
      </c>
      <c r="R24" s="18">
        <v>527900</v>
      </c>
      <c r="S24" s="18">
        <f>S25</f>
        <v>1500</v>
      </c>
      <c r="T24" s="18">
        <f>T25</f>
        <v>0</v>
      </c>
      <c r="U24" s="18">
        <f t="shared" si="0"/>
        <v>529400</v>
      </c>
    </row>
    <row r="25" spans="1:21" s="2" customFormat="1" ht="12">
      <c r="A25" s="35"/>
      <c r="B25" s="36">
        <v>71015</v>
      </c>
      <c r="C25" s="35"/>
      <c r="D25" s="36" t="s">
        <v>1</v>
      </c>
      <c r="E25" s="105">
        <f>SUM(E26:E27)</f>
        <v>0</v>
      </c>
      <c r="F25" s="105">
        <f>SUM(F26:F27)</f>
        <v>115</v>
      </c>
      <c r="G25" s="82" t="e">
        <f>F25/E25</f>
        <v>#DIV/0!</v>
      </c>
      <c r="H25" s="106">
        <f>SUM(H26:H27)</f>
        <v>0</v>
      </c>
      <c r="I25" s="106">
        <f>SUM(I26:I27)</f>
        <v>104</v>
      </c>
      <c r="J25" s="82" t="e">
        <f>I25/H25</f>
        <v>#DIV/0!</v>
      </c>
      <c r="K25" s="107">
        <f>SUM(K26:K27)</f>
        <v>0</v>
      </c>
      <c r="L25" s="107">
        <f>SUM(L26:L27)</f>
        <v>1723</v>
      </c>
      <c r="M25" s="82" t="e">
        <f>L25/K25</f>
        <v>#DIV/0!</v>
      </c>
      <c r="N25" s="19">
        <f>SUM(N26:N27)</f>
        <v>0</v>
      </c>
      <c r="O25" s="19">
        <f>SUM(O26:O27)</f>
        <v>139</v>
      </c>
      <c r="P25" s="82" t="e">
        <f>O25/N25</f>
        <v>#DIV/0!</v>
      </c>
      <c r="Q25" s="19">
        <f>SUM(Q26:Q27)</f>
        <v>200</v>
      </c>
      <c r="R25" s="19">
        <v>453000</v>
      </c>
      <c r="S25" s="19">
        <f>SUM(S26:S27)</f>
        <v>1500</v>
      </c>
      <c r="T25" s="19">
        <f>SUM(T26:T27)</f>
        <v>0</v>
      </c>
      <c r="U25" s="18">
        <f t="shared" si="0"/>
        <v>454500</v>
      </c>
    </row>
    <row r="26" spans="1:21" ht="12" hidden="1">
      <c r="A26" s="37"/>
      <c r="B26" s="14"/>
      <c r="C26" s="108" t="s">
        <v>25</v>
      </c>
      <c r="D26" s="14" t="s">
        <v>2</v>
      </c>
      <c r="E26" s="99">
        <v>0</v>
      </c>
      <c r="F26" s="99">
        <v>115</v>
      </c>
      <c r="G26" s="82"/>
      <c r="H26" s="100">
        <v>0</v>
      </c>
      <c r="I26" s="100">
        <v>104</v>
      </c>
      <c r="J26" s="82"/>
      <c r="K26" s="101">
        <v>0</v>
      </c>
      <c r="L26" s="101">
        <v>253</v>
      </c>
      <c r="M26" s="82"/>
      <c r="N26" s="20">
        <v>0</v>
      </c>
      <c r="O26" s="20">
        <v>139</v>
      </c>
      <c r="P26" s="82"/>
      <c r="Q26" s="20">
        <v>200</v>
      </c>
      <c r="R26" s="20">
        <v>0</v>
      </c>
      <c r="S26" s="20"/>
      <c r="T26" s="20"/>
      <c r="U26" s="18">
        <f t="shared" si="0"/>
        <v>0</v>
      </c>
    </row>
    <row r="27" spans="1:21" ht="12">
      <c r="A27" s="37"/>
      <c r="B27" s="14"/>
      <c r="C27" s="108" t="s">
        <v>26</v>
      </c>
      <c r="D27" s="14" t="s">
        <v>29</v>
      </c>
      <c r="E27" s="99"/>
      <c r="F27" s="99"/>
      <c r="G27" s="82"/>
      <c r="H27" s="100"/>
      <c r="I27" s="100"/>
      <c r="J27" s="82"/>
      <c r="K27" s="101">
        <v>0</v>
      </c>
      <c r="L27" s="101">
        <v>1470</v>
      </c>
      <c r="M27" s="82"/>
      <c r="N27" s="20"/>
      <c r="O27" s="20"/>
      <c r="P27" s="82"/>
      <c r="Q27" s="20"/>
      <c r="R27" s="20">
        <v>0</v>
      </c>
      <c r="S27" s="20">
        <v>1500</v>
      </c>
      <c r="T27" s="20"/>
      <c r="U27" s="18">
        <f t="shared" si="0"/>
        <v>1500</v>
      </c>
    </row>
    <row r="28" spans="1:21" ht="12" hidden="1">
      <c r="A28" s="37"/>
      <c r="B28" s="14"/>
      <c r="C28" s="109" t="s">
        <v>26</v>
      </c>
      <c r="D28" s="14" t="s">
        <v>29</v>
      </c>
      <c r="E28" s="99">
        <v>0</v>
      </c>
      <c r="F28" s="99">
        <v>677</v>
      </c>
      <c r="G28" s="82"/>
      <c r="H28" s="100"/>
      <c r="I28" s="100"/>
      <c r="J28" s="82"/>
      <c r="K28" s="101"/>
      <c r="L28" s="101"/>
      <c r="M28" s="82"/>
      <c r="N28" s="20">
        <v>0</v>
      </c>
      <c r="O28" s="20">
        <v>1024</v>
      </c>
      <c r="P28" s="82"/>
      <c r="Q28" s="20">
        <v>1000</v>
      </c>
      <c r="R28" s="20">
        <v>0</v>
      </c>
      <c r="S28" s="20"/>
      <c r="T28" s="20"/>
      <c r="U28" s="18">
        <f aca="true" t="shared" si="1" ref="U28:U47">R28+S28-T28</f>
        <v>0</v>
      </c>
    </row>
    <row r="29" spans="1:21" s="12" customFormat="1" ht="12.75" hidden="1">
      <c r="A29" s="39"/>
      <c r="B29" s="39">
        <v>85295</v>
      </c>
      <c r="C29" s="85"/>
      <c r="D29" s="86" t="s">
        <v>22</v>
      </c>
      <c r="E29" s="87">
        <f>SUM(E30:E31)</f>
        <v>13200</v>
      </c>
      <c r="F29" s="87">
        <f>SUM(F30:F31)</f>
        <v>13200</v>
      </c>
      <c r="G29" s="110">
        <f>F29/E29</f>
        <v>1</v>
      </c>
      <c r="H29" s="88">
        <f>SUM(H30:H31)</f>
        <v>0</v>
      </c>
      <c r="I29" s="88">
        <f>SUM(I30:I31)</f>
        <v>0</v>
      </c>
      <c r="J29" s="110"/>
      <c r="K29" s="89" t="e">
        <f>#REF!+SUM(K30:K31)</f>
        <v>#REF!</v>
      </c>
      <c r="L29" s="89">
        <f>SUM(L30:L31)</f>
        <v>0</v>
      </c>
      <c r="M29" s="111" t="e">
        <f aca="true" t="shared" si="2" ref="M29:M37">L29/K29</f>
        <v>#REF!</v>
      </c>
      <c r="N29" s="25">
        <f>SUM(N30:N31)</f>
        <v>0</v>
      </c>
      <c r="O29" s="25">
        <f>SUM(O30:O31)</f>
        <v>0</v>
      </c>
      <c r="P29" s="111"/>
      <c r="Q29" s="25">
        <f>SUM(Q30:Q31)</f>
        <v>0</v>
      </c>
      <c r="R29" s="25">
        <v>0</v>
      </c>
      <c r="S29" s="25">
        <f>SUM(S30:S31)</f>
        <v>0</v>
      </c>
      <c r="T29" s="25">
        <f>SUM(T30:T31)</f>
        <v>0</v>
      </c>
      <c r="U29" s="18">
        <f t="shared" si="1"/>
        <v>0</v>
      </c>
    </row>
    <row r="30" spans="1:21" ht="60" hidden="1">
      <c r="A30" s="37"/>
      <c r="B30" s="14"/>
      <c r="C30" s="37">
        <v>2120</v>
      </c>
      <c r="D30" s="14" t="s">
        <v>11</v>
      </c>
      <c r="E30" s="99">
        <v>11700</v>
      </c>
      <c r="F30" s="99">
        <v>13200</v>
      </c>
      <c r="G30" s="82">
        <f>F30/E30</f>
        <v>1.13</v>
      </c>
      <c r="H30" s="100"/>
      <c r="I30" s="100"/>
      <c r="J30" s="82"/>
      <c r="K30" s="101"/>
      <c r="L30" s="101"/>
      <c r="M30" s="82"/>
      <c r="N30" s="20"/>
      <c r="O30" s="20"/>
      <c r="P30" s="82"/>
      <c r="Q30" s="20"/>
      <c r="R30" s="20">
        <v>0</v>
      </c>
      <c r="S30" s="20"/>
      <c r="T30" s="20"/>
      <c r="U30" s="18">
        <f t="shared" si="1"/>
        <v>0</v>
      </c>
    </row>
    <row r="31" spans="1:21" ht="72" hidden="1">
      <c r="A31" s="37"/>
      <c r="B31" s="14"/>
      <c r="C31" s="112">
        <v>6420</v>
      </c>
      <c r="D31" s="97" t="s">
        <v>19</v>
      </c>
      <c r="E31" s="99">
        <v>1500</v>
      </c>
      <c r="F31" s="99">
        <v>0</v>
      </c>
      <c r="G31" s="82">
        <f>F31/E31</f>
        <v>0</v>
      </c>
      <c r="H31" s="100"/>
      <c r="I31" s="100">
        <v>0</v>
      </c>
      <c r="J31" s="82"/>
      <c r="K31" s="101"/>
      <c r="L31" s="101">
        <v>0</v>
      </c>
      <c r="M31" s="82"/>
      <c r="N31" s="20"/>
      <c r="O31" s="20">
        <v>0</v>
      </c>
      <c r="P31" s="82"/>
      <c r="Q31" s="20"/>
      <c r="R31" s="20">
        <v>0</v>
      </c>
      <c r="S31" s="20"/>
      <c r="T31" s="20"/>
      <c r="U31" s="18">
        <f t="shared" si="1"/>
        <v>0</v>
      </c>
    </row>
    <row r="32" spans="1:21" s="5" customFormat="1" ht="36">
      <c r="A32" s="33">
        <v>853</v>
      </c>
      <c r="B32" s="34"/>
      <c r="C32" s="113"/>
      <c r="D32" s="34" t="s">
        <v>10</v>
      </c>
      <c r="E32" s="102" t="e">
        <f>#REF!+E33+E34+E37</f>
        <v>#REF!</v>
      </c>
      <c r="F32" s="102" t="e">
        <f>#REF!+F33+F34+F37</f>
        <v>#REF!</v>
      </c>
      <c r="G32" s="82" t="e">
        <f>F32/E32</f>
        <v>#REF!</v>
      </c>
      <c r="H32" s="103" t="e">
        <f>#REF!+H33+H34+H37</f>
        <v>#REF!</v>
      </c>
      <c r="I32" s="103" t="e">
        <f>#REF!+I33+I34+I37</f>
        <v>#REF!</v>
      </c>
      <c r="J32" s="82" t="e">
        <f>I32/H32</f>
        <v>#REF!</v>
      </c>
      <c r="K32" s="104" t="e">
        <f>#REF!+K33+K34+K37</f>
        <v>#REF!</v>
      </c>
      <c r="L32" s="104" t="e">
        <f>#REF!+L33+L34+L37</f>
        <v>#REF!</v>
      </c>
      <c r="M32" s="82" t="e">
        <f t="shared" si="2"/>
        <v>#REF!</v>
      </c>
      <c r="N32" s="18" t="e">
        <f>#REF!+N33+N34+N37</f>
        <v>#REF!</v>
      </c>
      <c r="O32" s="18" t="e">
        <f>#REF!+O33+O34+O37</f>
        <v>#REF!</v>
      </c>
      <c r="P32" s="82" t="e">
        <f aca="true" t="shared" si="3" ref="P32:P37">O32/N32</f>
        <v>#REF!</v>
      </c>
      <c r="Q32" s="18" t="e">
        <f>#REF!+Q33+Q34+Q37</f>
        <v>#REF!</v>
      </c>
      <c r="R32" s="18">
        <v>2779534</v>
      </c>
      <c r="S32" s="18">
        <f>S33+S34+S37</f>
        <v>263635</v>
      </c>
      <c r="T32" s="18">
        <f>T33+T34+T37</f>
        <v>0</v>
      </c>
      <c r="U32" s="18">
        <f t="shared" si="1"/>
        <v>3043169</v>
      </c>
    </row>
    <row r="33" spans="1:21" s="2" customFormat="1" ht="12">
      <c r="A33" s="35"/>
      <c r="B33" s="41">
        <v>85333</v>
      </c>
      <c r="C33" s="35"/>
      <c r="D33" s="36" t="s">
        <v>12</v>
      </c>
      <c r="E33" s="105" t="e">
        <f>SUM(#REF!)</f>
        <v>#REF!</v>
      </c>
      <c r="F33" s="105" t="e">
        <f>SUM(#REF!)</f>
        <v>#REF!</v>
      </c>
      <c r="G33" s="82" t="e">
        <f>F33/E33</f>
        <v>#REF!</v>
      </c>
      <c r="H33" s="106" t="e">
        <f>SUM(#REF!)</f>
        <v>#REF!</v>
      </c>
      <c r="I33" s="106" t="e">
        <f>SUM(#REF!)</f>
        <v>#REF!</v>
      </c>
      <c r="J33" s="82"/>
      <c r="K33" s="107" t="e">
        <f>SUM(#REF!)</f>
        <v>#REF!</v>
      </c>
      <c r="L33" s="107" t="e">
        <f>SUM(#REF!)</f>
        <v>#REF!</v>
      </c>
      <c r="M33" s="82" t="e">
        <f t="shared" si="2"/>
        <v>#REF!</v>
      </c>
      <c r="N33" s="19" t="e">
        <f>SUM(#REF!)</f>
        <v>#REF!</v>
      </c>
      <c r="O33" s="19" t="e">
        <f>SUM(#REF!)</f>
        <v>#REF!</v>
      </c>
      <c r="P33" s="82" t="e">
        <f t="shared" si="3"/>
        <v>#REF!</v>
      </c>
      <c r="Q33" s="19" t="e">
        <f>SUM(#REF!)</f>
        <v>#REF!</v>
      </c>
      <c r="R33" s="19">
        <v>700500</v>
      </c>
      <c r="S33" s="19">
        <f>SUM(S34:S36)</f>
        <v>147102</v>
      </c>
      <c r="T33" s="19">
        <f>SUM(T34:T36)</f>
        <v>0</v>
      </c>
      <c r="U33" s="18">
        <f t="shared" si="1"/>
        <v>847602</v>
      </c>
    </row>
    <row r="34" spans="1:21" ht="12" hidden="1">
      <c r="A34" s="37"/>
      <c r="B34" s="36">
        <v>85334</v>
      </c>
      <c r="C34" s="112"/>
      <c r="D34" s="114" t="s">
        <v>56</v>
      </c>
      <c r="E34" s="115">
        <f>SUM(E35)</f>
        <v>0</v>
      </c>
      <c r="F34" s="105">
        <f>SUM(F35)</f>
        <v>0</v>
      </c>
      <c r="G34" s="110"/>
      <c r="H34" s="106">
        <f>SUM(H35)</f>
        <v>0</v>
      </c>
      <c r="I34" s="106">
        <f>SUM(I35)</f>
        <v>0</v>
      </c>
      <c r="J34" s="110"/>
      <c r="K34" s="107">
        <f>SUM(K35)</f>
        <v>6538</v>
      </c>
      <c r="L34" s="107">
        <f>SUM(L35)</f>
        <v>6537</v>
      </c>
      <c r="M34" s="111"/>
      <c r="N34" s="24">
        <f>SUM(N35)</f>
        <v>0</v>
      </c>
      <c r="O34" s="24">
        <f>SUM(O35)</f>
        <v>0</v>
      </c>
      <c r="P34" s="111"/>
      <c r="Q34" s="24">
        <f>SUM(Q35)</f>
        <v>0</v>
      </c>
      <c r="R34" s="24">
        <v>0</v>
      </c>
      <c r="S34" s="24">
        <f>SUM(S35)</f>
        <v>0</v>
      </c>
      <c r="T34" s="24">
        <f>SUM(T35)</f>
        <v>0</v>
      </c>
      <c r="U34" s="18">
        <f t="shared" si="1"/>
        <v>0</v>
      </c>
    </row>
    <row r="35" spans="1:21" ht="72" hidden="1">
      <c r="A35" s="37"/>
      <c r="B35" s="14"/>
      <c r="C35" s="112">
        <v>2110</v>
      </c>
      <c r="D35" s="14" t="s">
        <v>8</v>
      </c>
      <c r="E35" s="99"/>
      <c r="F35" s="99"/>
      <c r="G35" s="82"/>
      <c r="H35" s="100"/>
      <c r="I35" s="100"/>
      <c r="J35" s="82"/>
      <c r="K35" s="101">
        <v>6538</v>
      </c>
      <c r="L35" s="101">
        <v>6537</v>
      </c>
      <c r="M35" s="82"/>
      <c r="N35" s="20"/>
      <c r="O35" s="20"/>
      <c r="P35" s="82"/>
      <c r="Q35" s="20"/>
      <c r="R35" s="20">
        <v>0</v>
      </c>
      <c r="S35" s="20"/>
      <c r="T35" s="20"/>
      <c r="U35" s="18">
        <f t="shared" si="1"/>
        <v>0</v>
      </c>
    </row>
    <row r="36" spans="1:21" ht="89.25" customHeight="1">
      <c r="A36" s="37"/>
      <c r="B36" s="14"/>
      <c r="C36" s="108" t="s">
        <v>66</v>
      </c>
      <c r="D36" s="97" t="s">
        <v>65</v>
      </c>
      <c r="E36" s="99"/>
      <c r="F36" s="99"/>
      <c r="G36" s="82"/>
      <c r="H36" s="100"/>
      <c r="I36" s="100"/>
      <c r="J36" s="82"/>
      <c r="K36" s="101"/>
      <c r="L36" s="101"/>
      <c r="M36" s="82"/>
      <c r="N36" s="20"/>
      <c r="O36" s="20"/>
      <c r="P36" s="82"/>
      <c r="Q36" s="20"/>
      <c r="R36" s="20"/>
      <c r="S36" s="20">
        <v>147102</v>
      </c>
      <c r="T36" s="20"/>
      <c r="U36" s="18">
        <f t="shared" si="1"/>
        <v>147102</v>
      </c>
    </row>
    <row r="37" spans="1:21" s="11" customFormat="1" ht="12">
      <c r="A37" s="35"/>
      <c r="B37" s="36">
        <v>85395</v>
      </c>
      <c r="C37" s="35"/>
      <c r="D37" s="114" t="s">
        <v>17</v>
      </c>
      <c r="E37" s="105">
        <f>SUM(E38:E47)</f>
        <v>905467</v>
      </c>
      <c r="F37" s="105">
        <f>SUM(F38:F47)</f>
        <v>906421</v>
      </c>
      <c r="G37" s="82">
        <f>F37/E37</f>
        <v>1</v>
      </c>
      <c r="H37" s="106">
        <f>SUM(H38:H47)</f>
        <v>1011134</v>
      </c>
      <c r="I37" s="106">
        <f>SUM(I38:I47)</f>
        <v>195</v>
      </c>
      <c r="J37" s="82">
        <f>I37/H37</f>
        <v>0</v>
      </c>
      <c r="K37" s="107">
        <f>SUM(K38:K47)</f>
        <v>1011134</v>
      </c>
      <c r="L37" s="107">
        <f>SUM(L38:L47)</f>
        <v>919993</v>
      </c>
      <c r="M37" s="82">
        <f t="shared" si="2"/>
        <v>0.91</v>
      </c>
      <c r="N37" s="19">
        <f>SUM(N38:N47)</f>
        <v>3253573</v>
      </c>
      <c r="O37" s="19">
        <f>SUM(O38:O47)</f>
        <v>1063197</v>
      </c>
      <c r="P37" s="82">
        <f t="shared" si="3"/>
        <v>0.33</v>
      </c>
      <c r="Q37" s="19">
        <f>SUM(Q38:Q47)</f>
        <v>3254573</v>
      </c>
      <c r="R37" s="19">
        <v>1967034</v>
      </c>
      <c r="S37" s="19">
        <f>SUM(S39:S47)</f>
        <v>116533</v>
      </c>
      <c r="T37" s="19">
        <f>SUM(T39:T47)</f>
        <v>0</v>
      </c>
      <c r="U37" s="18">
        <f t="shared" si="1"/>
        <v>2083567</v>
      </c>
    </row>
    <row r="38" spans="1:21" ht="12" hidden="1">
      <c r="A38" s="37"/>
      <c r="B38" s="14"/>
      <c r="C38" s="108" t="s">
        <v>25</v>
      </c>
      <c r="D38" s="14" t="s">
        <v>2</v>
      </c>
      <c r="E38" s="99">
        <v>0</v>
      </c>
      <c r="F38" s="99">
        <v>3186</v>
      </c>
      <c r="G38" s="82"/>
      <c r="H38" s="100">
        <v>0</v>
      </c>
      <c r="I38" s="100">
        <v>195</v>
      </c>
      <c r="J38" s="82"/>
      <c r="K38" s="101">
        <v>0</v>
      </c>
      <c r="L38" s="101">
        <v>1727</v>
      </c>
      <c r="M38" s="82"/>
      <c r="N38" s="20">
        <v>0</v>
      </c>
      <c r="O38" s="20">
        <v>1170</v>
      </c>
      <c r="P38" s="82"/>
      <c r="Q38" s="20">
        <v>1000</v>
      </c>
      <c r="R38" s="20">
        <v>0</v>
      </c>
      <c r="S38" s="20"/>
      <c r="T38" s="20"/>
      <c r="U38" s="18">
        <f t="shared" si="1"/>
        <v>0</v>
      </c>
    </row>
    <row r="39" spans="1:21" ht="36">
      <c r="A39" s="37"/>
      <c r="B39" s="14"/>
      <c r="C39" s="108" t="s">
        <v>38</v>
      </c>
      <c r="D39" s="14" t="s">
        <v>47</v>
      </c>
      <c r="E39" s="99"/>
      <c r="F39" s="99"/>
      <c r="G39" s="82"/>
      <c r="H39" s="100">
        <v>861955</v>
      </c>
      <c r="I39" s="100">
        <v>0</v>
      </c>
      <c r="J39" s="82"/>
      <c r="K39" s="101">
        <v>856912</v>
      </c>
      <c r="L39" s="101">
        <v>766242</v>
      </c>
      <c r="M39" s="82"/>
      <c r="N39" s="20">
        <v>2843700</v>
      </c>
      <c r="O39" s="20">
        <v>776828</v>
      </c>
      <c r="P39" s="82"/>
      <c r="Q39" s="20">
        <v>2843700</v>
      </c>
      <c r="R39" s="20">
        <v>1713310</v>
      </c>
      <c r="S39" s="20">
        <f>35914+3798+14160</f>
        <v>53872</v>
      </c>
      <c r="T39" s="20"/>
      <c r="U39" s="18">
        <f t="shared" si="1"/>
        <v>1767182</v>
      </c>
    </row>
    <row r="40" spans="1:21" ht="36">
      <c r="A40" s="37"/>
      <c r="B40" s="14"/>
      <c r="C40" s="108" t="s">
        <v>39</v>
      </c>
      <c r="D40" s="14" t="s">
        <v>47</v>
      </c>
      <c r="E40" s="99"/>
      <c r="F40" s="99"/>
      <c r="G40" s="82"/>
      <c r="H40" s="100">
        <v>29708</v>
      </c>
      <c r="I40" s="100">
        <v>0</v>
      </c>
      <c r="J40" s="82"/>
      <c r="K40" s="101">
        <v>29530</v>
      </c>
      <c r="L40" s="101">
        <v>27332</v>
      </c>
      <c r="M40" s="82"/>
      <c r="N40" s="20">
        <v>168798</v>
      </c>
      <c r="O40" s="20">
        <v>51553</v>
      </c>
      <c r="P40" s="82"/>
      <c r="Q40" s="20">
        <v>168798</v>
      </c>
      <c r="R40" s="20">
        <v>249724</v>
      </c>
      <c r="S40" s="20">
        <f>6338+3797+2499</f>
        <v>12634</v>
      </c>
      <c r="T40" s="20"/>
      <c r="U40" s="18">
        <f t="shared" si="1"/>
        <v>262358</v>
      </c>
    </row>
    <row r="41" spans="1:21" ht="48" hidden="1">
      <c r="A41" s="37"/>
      <c r="B41" s="14"/>
      <c r="C41" s="108" t="s">
        <v>40</v>
      </c>
      <c r="D41" s="14" t="s">
        <v>57</v>
      </c>
      <c r="E41" s="99"/>
      <c r="F41" s="99"/>
      <c r="G41" s="82"/>
      <c r="H41" s="100">
        <v>119471</v>
      </c>
      <c r="I41" s="100">
        <v>0</v>
      </c>
      <c r="J41" s="82"/>
      <c r="K41" s="101">
        <v>119471</v>
      </c>
      <c r="L41" s="101">
        <v>119471</v>
      </c>
      <c r="M41" s="82"/>
      <c r="N41" s="20">
        <v>135571</v>
      </c>
      <c r="O41" s="20">
        <v>128374</v>
      </c>
      <c r="P41" s="82"/>
      <c r="Q41" s="20">
        <v>135571</v>
      </c>
      <c r="R41" s="20">
        <v>0</v>
      </c>
      <c r="S41" s="20"/>
      <c r="T41" s="20"/>
      <c r="U41" s="18">
        <f t="shared" si="1"/>
        <v>0</v>
      </c>
    </row>
    <row r="42" spans="1:21" ht="86.25" customHeight="1">
      <c r="A42" s="37"/>
      <c r="B42" s="14"/>
      <c r="C42" s="108" t="s">
        <v>66</v>
      </c>
      <c r="D42" s="97" t="s">
        <v>65</v>
      </c>
      <c r="E42" s="99"/>
      <c r="F42" s="99"/>
      <c r="G42" s="82"/>
      <c r="H42" s="100"/>
      <c r="I42" s="100"/>
      <c r="J42" s="82"/>
      <c r="K42" s="101"/>
      <c r="L42" s="101"/>
      <c r="M42" s="82"/>
      <c r="N42" s="20"/>
      <c r="O42" s="20"/>
      <c r="P42" s="82"/>
      <c r="Q42" s="20"/>
      <c r="R42" s="20"/>
      <c r="S42" s="20">
        <v>42495</v>
      </c>
      <c r="T42" s="20"/>
      <c r="U42" s="18">
        <f>R42+S42-T42</f>
        <v>42495</v>
      </c>
    </row>
    <row r="43" spans="1:21" ht="89.25" customHeight="1">
      <c r="A43" s="37"/>
      <c r="B43" s="14"/>
      <c r="C43" s="108" t="s">
        <v>39</v>
      </c>
      <c r="D43" s="116" t="s">
        <v>65</v>
      </c>
      <c r="E43" s="99"/>
      <c r="F43" s="99"/>
      <c r="G43" s="82"/>
      <c r="H43" s="100"/>
      <c r="I43" s="100"/>
      <c r="J43" s="82"/>
      <c r="K43" s="101"/>
      <c r="L43" s="101"/>
      <c r="M43" s="82"/>
      <c r="N43" s="20"/>
      <c r="O43" s="20"/>
      <c r="P43" s="82"/>
      <c r="Q43" s="20"/>
      <c r="R43" s="20"/>
      <c r="S43" s="20">
        <v>7499</v>
      </c>
      <c r="T43" s="20"/>
      <c r="U43" s="18">
        <f t="shared" si="1"/>
        <v>7499</v>
      </c>
    </row>
    <row r="44" spans="1:21" ht="12">
      <c r="A44" s="37"/>
      <c r="B44" s="14"/>
      <c r="C44" s="108" t="s">
        <v>41</v>
      </c>
      <c r="D44" s="14" t="s">
        <v>48</v>
      </c>
      <c r="E44" s="99"/>
      <c r="F44" s="99"/>
      <c r="G44" s="82"/>
      <c r="H44" s="100"/>
      <c r="I44" s="100"/>
      <c r="J44" s="82"/>
      <c r="K44" s="101">
        <v>5043</v>
      </c>
      <c r="L44" s="101">
        <v>5043</v>
      </c>
      <c r="M44" s="82"/>
      <c r="N44" s="20">
        <v>6120</v>
      </c>
      <c r="O44" s="20">
        <v>6120</v>
      </c>
      <c r="P44" s="82"/>
      <c r="Q44" s="20">
        <v>6120</v>
      </c>
      <c r="R44" s="20">
        <v>3400</v>
      </c>
      <c r="S44" s="20">
        <v>28</v>
      </c>
      <c r="T44" s="20"/>
      <c r="U44" s="18">
        <f t="shared" si="1"/>
        <v>3428</v>
      </c>
    </row>
    <row r="45" spans="1:21" ht="12">
      <c r="A45" s="37"/>
      <c r="B45" s="14"/>
      <c r="C45" s="108" t="s">
        <v>42</v>
      </c>
      <c r="D45" s="14" t="s">
        <v>44</v>
      </c>
      <c r="E45" s="99"/>
      <c r="F45" s="99"/>
      <c r="G45" s="82"/>
      <c r="H45" s="100"/>
      <c r="I45" s="100"/>
      <c r="J45" s="82"/>
      <c r="K45" s="101">
        <v>178</v>
      </c>
      <c r="L45" s="101">
        <v>178</v>
      </c>
      <c r="M45" s="82"/>
      <c r="N45" s="20"/>
      <c r="O45" s="20"/>
      <c r="P45" s="82"/>
      <c r="Q45" s="20"/>
      <c r="R45" s="20">
        <v>600</v>
      </c>
      <c r="S45" s="20">
        <v>5</v>
      </c>
      <c r="T45" s="20"/>
      <c r="U45" s="18">
        <f t="shared" si="1"/>
        <v>605</v>
      </c>
    </row>
    <row r="46" spans="1:21" ht="48" hidden="1">
      <c r="A46" s="37"/>
      <c r="B46" s="14"/>
      <c r="C46" s="108" t="s">
        <v>49</v>
      </c>
      <c r="D46" s="14" t="s">
        <v>50</v>
      </c>
      <c r="E46" s="99"/>
      <c r="F46" s="99"/>
      <c r="G46" s="82"/>
      <c r="H46" s="100"/>
      <c r="I46" s="100"/>
      <c r="J46" s="82"/>
      <c r="K46" s="101"/>
      <c r="L46" s="101"/>
      <c r="M46" s="82"/>
      <c r="N46" s="20">
        <v>99384</v>
      </c>
      <c r="O46" s="20">
        <v>99152</v>
      </c>
      <c r="P46" s="82"/>
      <c r="Q46" s="20">
        <v>99384</v>
      </c>
      <c r="R46" s="20">
        <v>0</v>
      </c>
      <c r="S46" s="20"/>
      <c r="T46" s="20"/>
      <c r="U46" s="18">
        <f t="shared" si="1"/>
        <v>0</v>
      </c>
    </row>
    <row r="47" spans="1:21" ht="60" hidden="1">
      <c r="A47" s="37"/>
      <c r="B47" s="14"/>
      <c r="C47" s="37">
        <v>2128</v>
      </c>
      <c r="D47" s="14" t="s">
        <v>11</v>
      </c>
      <c r="E47" s="99">
        <v>905467</v>
      </c>
      <c r="F47" s="99">
        <v>903235</v>
      </c>
      <c r="G47" s="82">
        <f>F47/E47</f>
        <v>1</v>
      </c>
      <c r="H47" s="100"/>
      <c r="I47" s="100"/>
      <c r="J47" s="82"/>
      <c r="K47" s="101"/>
      <c r="L47" s="101"/>
      <c r="M47" s="82"/>
      <c r="N47" s="20">
        <v>0</v>
      </c>
      <c r="O47" s="20">
        <v>0</v>
      </c>
      <c r="P47" s="82"/>
      <c r="Q47" s="20">
        <v>0</v>
      </c>
      <c r="R47" s="20">
        <v>0</v>
      </c>
      <c r="S47" s="20"/>
      <c r="T47" s="20"/>
      <c r="U47" s="18">
        <f t="shared" si="1"/>
        <v>0</v>
      </c>
    </row>
    <row r="48" spans="1:21" s="5" customFormat="1" ht="24.75" customHeight="1">
      <c r="A48" s="33"/>
      <c r="B48" s="34"/>
      <c r="C48" s="33"/>
      <c r="D48" s="34" t="s">
        <v>16</v>
      </c>
      <c r="E48" s="102" t="e">
        <f>#REF!+#REF!+#REF!+E24+#REF!+#REF!+#REF!+#REF!+#REF!+#REF!+#REF!+E32+#REF!+E8+#REF!+#REF!</f>
        <v>#REF!</v>
      </c>
      <c r="F48" s="102" t="e">
        <f>#REF!+#REF!+#REF!+F24+#REF!+#REF!+#REF!+#REF!+#REF!+#REF!+#REF!+F32+#REF!+F8+#REF!+#REF!</f>
        <v>#REF!</v>
      </c>
      <c r="G48" s="82" t="e">
        <f>F48/E48</f>
        <v>#REF!</v>
      </c>
      <c r="H48" s="103" t="e">
        <f>#REF!+#REF!+#REF!+H24+#REF!+#REF!+#REF!+#REF!+#REF!+#REF!+#REF!+H32+#REF!+H8+#REF!+#REF!</f>
        <v>#REF!</v>
      </c>
      <c r="I48" s="103" t="e">
        <f>#REF!+#REF!+#REF!+I24+#REF!+#REF!+#REF!+#REF!+#REF!+#REF!+#REF!+I32+#REF!+I8+#REF!+#REF!</f>
        <v>#REF!</v>
      </c>
      <c r="J48" s="82" t="e">
        <f>I48/H48</f>
        <v>#REF!</v>
      </c>
      <c r="K48" s="104" t="e">
        <f>#REF!+#REF!+#REF!+K24+#REF!+#REF!+#REF!+#REF!+#REF!+#REF!+#REF!+K32+#REF!+K8+#REF!+#REF!</f>
        <v>#REF!</v>
      </c>
      <c r="L48" s="104" t="e">
        <f>#REF!+#REF!+#REF!+L24+#REF!+#REF!+#REF!+#REF!+#REF!+#REF!+#REF!+L32+#REF!+L8+#REF!+#REF!</f>
        <v>#REF!</v>
      </c>
      <c r="M48" s="82" t="e">
        <f>L48/K48</f>
        <v>#REF!</v>
      </c>
      <c r="N48" s="18" t="e">
        <f>#REF!+#REF!+#REF!+N24+#REF!+#REF!+#REF!+#REF!+#REF!+#REF!+#REF!+N32+#REF!+N8+#REF!+#REF!</f>
        <v>#REF!</v>
      </c>
      <c r="O48" s="18" t="e">
        <f>#REF!+#REF!+#REF!+O24+#REF!+#REF!+#REF!+#REF!+#REF!+#REF!+#REF!+O32+#REF!+O8+#REF!+#REF!</f>
        <v>#REF!</v>
      </c>
      <c r="P48" s="82" t="e">
        <f>O48/N48</f>
        <v>#REF!</v>
      </c>
      <c r="Q48" s="18" t="e">
        <f>#REF!+#REF!+#REF!+Q24+#REF!+#REF!+#REF!+#REF!+#REF!+#REF!+#REF!+Q32+#REF!+Q8+#REF!+#REF!</f>
        <v>#REF!</v>
      </c>
      <c r="R48" s="18">
        <v>63533930</v>
      </c>
      <c r="S48" s="18">
        <f>S24+S32+S8</f>
        <v>4629635</v>
      </c>
      <c r="T48" s="18">
        <f>T24+T32+T8</f>
        <v>4751933</v>
      </c>
      <c r="U48" s="18">
        <f>R48+S48-T48</f>
        <v>63411632</v>
      </c>
    </row>
    <row r="49" spans="5:21" ht="15">
      <c r="E49" s="16"/>
      <c r="H49" s="16"/>
      <c r="K49" s="16"/>
      <c r="N49" s="26"/>
      <c r="Q49" s="26"/>
      <c r="R49" s="26"/>
      <c r="S49" s="26"/>
      <c r="T49" s="26"/>
      <c r="U49" s="26"/>
    </row>
    <row r="50" ht="15">
      <c r="U50" s="26"/>
    </row>
    <row r="51" ht="15">
      <c r="U51" s="26"/>
    </row>
    <row r="53" ht="15">
      <c r="U53" s="26"/>
    </row>
    <row r="58" spans="5:21" ht="15">
      <c r="E58" s="15" t="s">
        <v>13</v>
      </c>
      <c r="F58" s="16" t="s">
        <v>13</v>
      </c>
      <c r="H58" s="15" t="s">
        <v>13</v>
      </c>
      <c r="I58" s="16" t="s">
        <v>13</v>
      </c>
      <c r="K58" s="15" t="s">
        <v>13</v>
      </c>
      <c r="L58" s="16" t="s">
        <v>13</v>
      </c>
      <c r="N58" s="17" t="s">
        <v>13</v>
      </c>
      <c r="O58" s="26" t="s">
        <v>13</v>
      </c>
      <c r="Q58" s="17" t="s">
        <v>13</v>
      </c>
      <c r="R58" s="17" t="s">
        <v>13</v>
      </c>
      <c r="S58" s="17" t="s">
        <v>13</v>
      </c>
      <c r="T58" s="17" t="s">
        <v>13</v>
      </c>
      <c r="U58" s="17" t="s">
        <v>13</v>
      </c>
    </row>
  </sheetData>
  <sheetProtection/>
  <mergeCells count="3">
    <mergeCell ref="E5:G5"/>
    <mergeCell ref="H5:M5"/>
    <mergeCell ref="N5:R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2010-01-19T14:29:25Z</cp:lastPrinted>
  <dcterms:created xsi:type="dcterms:W3CDTF">2000-10-24T20:52:35Z</dcterms:created>
  <dcterms:modified xsi:type="dcterms:W3CDTF">2010-04-19T08:08:29Z</dcterms:modified>
  <cp:category/>
  <cp:version/>
  <cp:contentType/>
  <cp:contentStatus/>
</cp:coreProperties>
</file>